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apo1\Desktop\"/>
    </mc:Choice>
  </mc:AlternateContent>
  <xr:revisionPtr revIDLastSave="0" documentId="13_ncr:1_{3E7E3E9A-D604-4554-9B25-6ACE46B8A1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후원금정산보고" sheetId="6" r:id="rId1"/>
    <sheet name="후원금수입명세서" sheetId="1" r:id="rId2"/>
    <sheet name="후원금사용명세서" sheetId="3" r:id="rId3"/>
  </sheets>
  <definedNames>
    <definedName name="_xlnm.Print_Titles" localSheetId="2">후원금사용명세서!$2:$2</definedName>
    <definedName name="_xlnm.Print_Titles" localSheetId="1">후원금수입명세서!$2:$2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6" l="1"/>
  <c r="D10" i="6"/>
  <c r="E11" i="6"/>
  <c r="D11" i="6"/>
  <c r="G16" i="1"/>
  <c r="D114" i="3"/>
  <c r="G11" i="1"/>
  <c r="G2460" i="6"/>
  <c r="D7" i="6"/>
  <c r="F14" i="6"/>
  <c r="F15" i="6" s="1"/>
  <c r="F13" i="6"/>
  <c r="F8" i="6"/>
  <c r="F5" i="6"/>
  <c r="F6" i="6"/>
  <c r="F7" i="6" s="1"/>
  <c r="F9" i="6"/>
  <c r="F4" i="6"/>
  <c r="E9" i="6" l="1"/>
  <c r="E7" i="6"/>
  <c r="E12" i="6"/>
  <c r="E15" i="6" s="1"/>
  <c r="G15" i="1"/>
  <c r="D12" i="6"/>
  <c r="D15" i="6" s="1"/>
  <c r="D14" i="6"/>
  <c r="D13" i="6"/>
  <c r="D8" i="6"/>
  <c r="D9" i="6" s="1"/>
  <c r="G14" i="1" l="1"/>
  <c r="G17" i="1" s="1"/>
</calcChain>
</file>

<file path=xl/sharedStrings.xml><?xml version="1.0" encoding="utf-8"?>
<sst xmlns="http://schemas.openxmlformats.org/spreadsheetml/2006/main" count="328" uniqueCount="182">
  <si>
    <t>번호</t>
  </si>
  <si>
    <t>입금일자</t>
  </si>
  <si>
    <t>후원금종류</t>
  </si>
  <si>
    <t>후원자명</t>
  </si>
  <si>
    <t>후원자구분</t>
  </si>
  <si>
    <t>금액(원)</t>
  </si>
  <si>
    <t>스페이스 틈</t>
    <phoneticPr fontId="3" type="noConversion"/>
  </si>
  <si>
    <t>이진서</t>
  </si>
  <si>
    <t>합계</t>
  </si>
  <si>
    <t>사용일자</t>
  </si>
  <si>
    <t>사용내역</t>
  </si>
  <si>
    <t>금액</t>
  </si>
  <si>
    <t>비고</t>
  </si>
  <si>
    <t>1</t>
    <phoneticPr fontId="2" type="noConversion"/>
  </si>
  <si>
    <t>2</t>
  </si>
  <si>
    <t>3</t>
  </si>
  <si>
    <t>4</t>
  </si>
  <si>
    <t>5</t>
  </si>
  <si>
    <t>6</t>
  </si>
  <si>
    <t>7</t>
  </si>
  <si>
    <t>8</t>
  </si>
  <si>
    <t>사업지정후원금</t>
    <phoneticPr fontId="2" type="noConversion"/>
  </si>
  <si>
    <t>소계</t>
    <phoneticPr fontId="2" type="noConversion"/>
  </si>
  <si>
    <t>비고</t>
    <phoneticPr fontId="2" type="noConversion"/>
  </si>
  <si>
    <t>소계</t>
    <phoneticPr fontId="2" type="noConversion"/>
  </si>
  <si>
    <t>합계</t>
    <phoneticPr fontId="2" type="noConversion"/>
  </si>
  <si>
    <t>이월 후원금</t>
    <phoneticPr fontId="2" type="noConversion"/>
  </si>
  <si>
    <t>2024년 후원금 이자수입</t>
    <phoneticPr fontId="2" type="noConversion"/>
  </si>
  <si>
    <t>후원금 이자수입</t>
    <phoneticPr fontId="2" type="noConversion"/>
  </si>
  <si>
    <t>항목</t>
  </si>
  <si>
    <t>외부</t>
  </si>
  <si>
    <t>소 계</t>
  </si>
  <si>
    <t>비지정</t>
  </si>
  <si>
    <t>비지정후원금</t>
  </si>
  <si>
    <t>이월금</t>
  </si>
  <si>
    <t>잡수입</t>
  </si>
  <si>
    <t>후원금 이자수입</t>
  </si>
  <si>
    <t>합 계</t>
  </si>
  <si>
    <t>수입금액(원)</t>
  </si>
  <si>
    <t>지출금액(원)</t>
  </si>
  <si>
    <t>차인금액(원)</t>
  </si>
  <si>
    <t>사업지정</t>
    <phoneticPr fontId="2" type="noConversion"/>
  </si>
  <si>
    <t xml:space="preserve"> 2025년 후원금 수입 및 사용내역 정산보고(1~12월)</t>
    <phoneticPr fontId="2" type="noConversion"/>
  </si>
  <si>
    <t xml:space="preserve">2025년 후원금 정산보고(1~12월) </t>
    <phoneticPr fontId="2" type="noConversion"/>
  </si>
  <si>
    <t>홀트아동복지회</t>
    <phoneticPr fontId="2" type="noConversion"/>
  </si>
  <si>
    <t>비지정후원금 이월금</t>
    <phoneticPr fontId="2" type="noConversion"/>
  </si>
  <si>
    <t>홈케어</t>
    <phoneticPr fontId="2" type="noConversion"/>
  </si>
  <si>
    <t>신한금융희망재단</t>
    <phoneticPr fontId="2" type="noConversion"/>
  </si>
  <si>
    <t>홈케어 이월금</t>
    <phoneticPr fontId="2" type="noConversion"/>
  </si>
  <si>
    <r>
      <rPr>
        <b/>
        <sz val="20"/>
        <color indexed="8"/>
        <rFont val="나눔고딕"/>
        <family val="3"/>
        <charset val="129"/>
      </rPr>
      <t>2025년 후원금 사용명세서</t>
    </r>
    <r>
      <rPr>
        <b/>
        <sz val="10"/>
        <color indexed="8"/>
        <rFont val="나눔고딕"/>
        <family val="3"/>
        <charset val="129"/>
      </rPr>
      <t xml:space="preserve">
</t>
    </r>
    <r>
      <rPr>
        <b/>
        <sz val="14"/>
        <color indexed="8"/>
        <rFont val="나눔고딕"/>
        <family val="3"/>
        <charset val="129"/>
      </rPr>
      <t>(2025.01.01.~12.31.)</t>
    </r>
    <phoneticPr fontId="2" type="noConversion"/>
  </si>
  <si>
    <r>
      <rPr>
        <b/>
        <sz val="20"/>
        <color theme="1"/>
        <rFont val="나눔고딕"/>
        <family val="3"/>
        <charset val="129"/>
      </rPr>
      <t>2025년 후원금 수입명세서</t>
    </r>
    <r>
      <rPr>
        <b/>
        <sz val="22"/>
        <color theme="1"/>
        <rFont val="나눔고딕"/>
        <family val="3"/>
        <charset val="129"/>
      </rPr>
      <t xml:space="preserve">
</t>
    </r>
    <r>
      <rPr>
        <b/>
        <sz val="14"/>
        <color theme="1"/>
        <rFont val="나눔고딕"/>
        <family val="3"/>
        <charset val="129"/>
      </rPr>
      <t>(2025.01.01.~12.31.)</t>
    </r>
    <phoneticPr fontId="2" type="noConversion"/>
  </si>
  <si>
    <t>2025-07-04</t>
    <phoneticPr fontId="2" type="noConversion"/>
  </si>
  <si>
    <t>홀트아동복지회 후원금</t>
    <phoneticPr fontId="2" type="noConversion"/>
  </si>
  <si>
    <t>2025-10-14</t>
    <phoneticPr fontId="2" type="noConversion"/>
  </si>
  <si>
    <t>홈케어-관리운영비-기타사업관리비-기타행정비-2월 테블릿PC렌탈비(계좌이체)((주)한국렌탈)</t>
  </si>
  <si>
    <t>홈케어-관리운영비-기타사업관리비-기타행정비-부대비용-3월 테블릿PC렌탈비(계좌이체)((주)한국렌탈)</t>
  </si>
  <si>
    <t>홈케어-관리운영비-부대비용-기타사업관리비-기타행정비-4월 테블릿PC렌탈비(계좌이체)((주)한국렌탈)</t>
  </si>
  <si>
    <t>홈케어-사업비-일상생활지원프로그램-이O우 외1 가정 식료품 구매(기관 체크카드)(롯데슈퍼G마포점)</t>
  </si>
  <si>
    <t>홈케어-사업비-일상생활지원프로그램-김성0 외 1 가정 식료품 및 생필품 구매(기관 체크카드)(쿠팡(주))</t>
  </si>
  <si>
    <t>홈케어-사업비-일상생활지원프로그램-김0온 아동 필요 물품 16종 구입(기관 체크카드)(쿠팡(주))</t>
  </si>
  <si>
    <t>홈케어-사업비-일상생활지원프로그램-손O희 아동 의류 지원(기관 체크카드)(롯데마트 서울역점)</t>
  </si>
  <si>
    <t>홈케어-관리운영비-부대비용-기타사업관리비-기타행정비-5월 테블릿PC렌탈비(계좌이체)((주)한국렌탈)</t>
  </si>
  <si>
    <t>홈케어-사업비-일상생활지원프로그램-송O준 아동 책상세트 지원(계좌이체)(우아미 가구)</t>
  </si>
  <si>
    <t>홈케어-관리운영비-부대비용-기타사업관리비-기타행정비-6월 테블릿PC렌탈비(계좌이체)((주)한국렌탈)</t>
  </si>
  <si>
    <t>홈케어-관리운영비-07.15. 홈케어플래너 상해보험가입(계좌이체)(DB손해보험)</t>
  </si>
  <si>
    <t>홈케어-관리운영비-부대비용-기타사업관리비-기타행정비-7월 테블릿PC렌탈비(계좌이체)(한국렌탈주식회사테크노센터)</t>
  </si>
  <si>
    <t>학대피해아동심층사례관리강화사업-사례관리-이O한 가정 주거환경개선 지원(계좌이체)(새로움인테리어)</t>
  </si>
  <si>
    <t>학대피해아동심층사례관리사업-사례관리-이O한 가정 주거환경개선 지원(계좌이체)(새로움인테리어)</t>
  </si>
  <si>
    <t>홈케어-사업비-일상생활지원프로그램-이○우 가정 의류 및 운동화 구매(기관 체크카드)(쿠팡(주))</t>
  </si>
  <si>
    <t>홈케어-사업비-홈케어플래너파견프로그램-심리치료도구 및 물품 구입비(스티커북 외 5종)(체크카드)(쿠팡(주))</t>
  </si>
  <si>
    <t>학대피해아동심층사례관리강화사업-사례관리-주거환경개선비 지급(계좌이체)(한국수납정리개발원)</t>
  </si>
  <si>
    <t>홈케어-관리운영비-부대비용-기타사업관리비-기타행정비-8월 테블릿PC렌탈비(계좌이체)((주)한국렌탈)</t>
  </si>
  <si>
    <t>홈케어-인건비-7월지역관리자급여 차입(계좌이체)(서울중부아동보호전문기관)</t>
  </si>
  <si>
    <t>홈케어-관리운영비-부대비용-기타사업관리비-기타행정비-10월 테블릿PC렌탈비(계좌이체)((주)한국렌탈)</t>
  </si>
  <si>
    <t>홈케어-인건비-지역관리자 시간외수당(하나은행)</t>
  </si>
  <si>
    <t>반환금</t>
  </si>
  <si>
    <t>홈케어플래너서포터즈지원사업</t>
  </si>
  <si>
    <t>홈케어플래너서포터즈지원사업 외 5건</t>
  </si>
  <si>
    <t>홈케어플래너서포터즈지원사업 외 3건</t>
  </si>
  <si>
    <t>홈케어플래너서포터즈지원사업 외 6건</t>
  </si>
  <si>
    <t>홈케어플래너서포터즈지원사업 외 2건</t>
  </si>
  <si>
    <t>홈케어플래너서포터즈지원사업 외 1건</t>
  </si>
  <si>
    <t>홈케어플래너서포터즈지원사업 외 4건</t>
  </si>
  <si>
    <t>심층사례관리강화사업-사례관리</t>
  </si>
  <si>
    <t>홈케어플래너서포터즈지원사업 외 7건</t>
  </si>
  <si>
    <t>2025-01-23</t>
    <phoneticPr fontId="2" type="noConversion"/>
  </si>
  <si>
    <t>홈케어 후원금</t>
    <phoneticPr fontId="2" type="noConversion"/>
  </si>
  <si>
    <t>2025-04-22</t>
    <phoneticPr fontId="2" type="noConversion"/>
  </si>
  <si>
    <t>2025-08-07</t>
    <phoneticPr fontId="2" type="noConversion"/>
  </si>
  <si>
    <t>2025-08-21</t>
    <phoneticPr fontId="2" type="noConversion"/>
  </si>
  <si>
    <t>2025-06-26</t>
    <phoneticPr fontId="2" type="noConversion"/>
  </si>
  <si>
    <t>2025-09-25</t>
    <phoneticPr fontId="2" type="noConversion"/>
  </si>
  <si>
    <t>2024년 이월 후원금</t>
    <phoneticPr fontId="2" type="noConversion"/>
  </si>
  <si>
    <t>20250513</t>
    <phoneticPr fontId="2" type="noConversion"/>
  </si>
  <si>
    <t>20250908</t>
    <phoneticPr fontId="2" type="noConversion"/>
  </si>
  <si>
    <t>임**</t>
    <phoneticPr fontId="2" type="noConversion"/>
  </si>
  <si>
    <t>서**</t>
    <phoneticPr fontId="2" type="noConversion"/>
  </si>
  <si>
    <t>2024년 홈케어 반환금(13,866,595원 포함)</t>
    <phoneticPr fontId="2" type="noConversion"/>
  </si>
  <si>
    <t>학대피해아동심층사례관리강화사업-사례관리-이O성 아동 가정 식료품 지원</t>
    <phoneticPr fontId="2" type="noConversion"/>
  </si>
  <si>
    <t>홈케어-인건비-12월 지역관리자 급여(계좌이체)</t>
    <phoneticPr fontId="2" type="noConversion"/>
  </si>
  <si>
    <t>반환금 - 홈케어 2024년 홈케어 사업비 반납</t>
    <phoneticPr fontId="2" type="noConversion"/>
  </si>
  <si>
    <t>반환금-홈케어 2024년 계좌 발생 이자 반납</t>
    <phoneticPr fontId="2" type="noConversion"/>
  </si>
  <si>
    <t>홈케어-관리운영비-기타사업관리비-기타행정비-1월 테블릿PC렌탈비</t>
    <phoneticPr fontId="2" type="noConversion"/>
  </si>
  <si>
    <t>홈케어-사업비-1월 사례관리대상자상담교육비</t>
    <phoneticPr fontId="2" type="noConversion"/>
  </si>
  <si>
    <t>홈케어-사업비-1월 피해아동치료비(계좌이체)</t>
    <phoneticPr fontId="2" type="noConversion"/>
  </si>
  <si>
    <t>홈케어-인건비-1월 지역관리자 급여(계좌이체)</t>
    <phoneticPr fontId="2" type="noConversion"/>
  </si>
  <si>
    <t>홈케어-관리운영비-기타사업관리비-01.24. 지역관리자 업무수행을 위한 공동인증서 구입</t>
    <phoneticPr fontId="2" type="noConversion"/>
  </si>
  <si>
    <t>홈케어-관리운영비-01.24. 홈케어플래너 및 동행플래너 5인 상해보험가입(계좌이체)</t>
    <phoneticPr fontId="2" type="noConversion"/>
  </si>
  <si>
    <t>홈케어-관리운영비-기타사업관리비-회의진행비-2.7.(금)간담회 식사 및 다과비(체크카드)</t>
    <phoneticPr fontId="2" type="noConversion"/>
  </si>
  <si>
    <t>홈케어-사업비-홈케어플래너파견프로그램-심리치료도구 및 물품 구입비(스트레스볼 외 4종)(체크카드)</t>
    <phoneticPr fontId="2" type="noConversion"/>
  </si>
  <si>
    <t>홈케어-사업비-일상생활지원프로그램-이O우 외1 가정 식료품 구매(기관 체크카드)</t>
    <phoneticPr fontId="2" type="noConversion"/>
  </si>
  <si>
    <t>홈케어-사업비-사례관리전문성강화-2.18.(화)사례회의진행비(계좌이체)</t>
    <phoneticPr fontId="2" type="noConversion"/>
  </si>
  <si>
    <t>홈케어-인건비-2월 지역관리자 급여(계좌이체)</t>
    <phoneticPr fontId="2" type="noConversion"/>
  </si>
  <si>
    <t>홈케어-사업비-2월 피해아동치료비(계좌이체)</t>
    <phoneticPr fontId="2" type="noConversion"/>
  </si>
  <si>
    <t>홈케어-사업비-사례관리전문성강화-3.10.(월)사례회의진행비(계좌이체)</t>
    <phoneticPr fontId="2" type="noConversion"/>
  </si>
  <si>
    <t>홈케어-인건비-3월 지역관리자 급여(계좌이체)</t>
    <phoneticPr fontId="2" type="noConversion"/>
  </si>
  <si>
    <t>홈케어-사업비-3월 사례관리대상자상담교육비(계좌이체)</t>
    <phoneticPr fontId="2" type="noConversion"/>
  </si>
  <si>
    <t>홈케어-관리운영비-부대비용-교육훈련및출장비-2.25.(화)지역관리자기초교육훈련비(계좌이체)</t>
    <phoneticPr fontId="2" type="noConversion"/>
  </si>
  <si>
    <t>홈케어-사업비-일상생활지원프로그램-손O희 아동 의류 지원(기관 체크카드)(</t>
    <phoneticPr fontId="2" type="noConversion"/>
  </si>
  <si>
    <t>홈케어-사업비-홈케어플래너파견프로그램-5월 홈케어플래너 파견활동비(계좌이체)</t>
    <phoneticPr fontId="2" type="noConversion"/>
  </si>
  <si>
    <t>홈케어-인건비-4월 지역관리자 급여(계좌이체)</t>
    <phoneticPr fontId="2" type="noConversion"/>
  </si>
  <si>
    <t>홈케어-사업비-부대비용-4.16.(수)자문회의 개인슈퍼비전비(계좌이체)</t>
    <phoneticPr fontId="2" type="noConversion"/>
  </si>
  <si>
    <t>홈케어-사업비-4월 사례관리대상자상담교육비(계좌이체)</t>
    <phoneticPr fontId="2" type="noConversion"/>
  </si>
  <si>
    <t>홈케어-사업비-부대비용-사례관리전문성강화-4.22.(화)사례회의진행비(계좌이체)</t>
    <phoneticPr fontId="2" type="noConversion"/>
  </si>
  <si>
    <t>홈케어-관리운영비-교육훈련및출장비-4.29.(화)지역관리자보수교육(1차)훈련비</t>
    <phoneticPr fontId="2" type="noConversion"/>
  </si>
  <si>
    <t>홈케어-인건비-5월 지역관리자 급여(계좌이체)</t>
    <phoneticPr fontId="2" type="noConversion"/>
  </si>
  <si>
    <t>홈케어-사업비-5월 사례관리대상자상담교육비(계좌이체)</t>
    <phoneticPr fontId="2" type="noConversion"/>
  </si>
  <si>
    <t>홈케어-사업비-사례관리전문성강화-5.13.(화)사례회의진행비(계좌이체)</t>
    <phoneticPr fontId="2" type="noConversion"/>
  </si>
  <si>
    <t>홈케어-사업비-5월 피해아동치료비(계좌이체)(마음연구소시현)</t>
    <phoneticPr fontId="2" type="noConversion"/>
  </si>
  <si>
    <t>홈케어-사업비-5월 피해아동치료비(계좌이체)</t>
    <phoneticPr fontId="2" type="noConversion"/>
  </si>
  <si>
    <t>홈케어-사업비-일상생활지원프로그램-송O준 아동 책상세트 지원(계좌이체)</t>
    <phoneticPr fontId="2" type="noConversion"/>
  </si>
  <si>
    <t>홈케어-사업비-6월 사례관리대상자상담교육비(계좌이체)</t>
    <phoneticPr fontId="2" type="noConversion"/>
  </si>
  <si>
    <t>홈케어-사업비-8월 사례관리대상자상담교육비(계좌이체)</t>
    <phoneticPr fontId="2" type="noConversion"/>
  </si>
  <si>
    <t>홈케어-사업비-부대비용-사례관리전문성강화-8.19.(화)사례회의진행비(계좌이체)</t>
    <phoneticPr fontId="2" type="noConversion"/>
  </si>
  <si>
    <t>홈케어-관리운영비-교육훈련및출장비-8.12.(화)지역관리자보수교육(2차)훈련비</t>
    <phoneticPr fontId="2" type="noConversion"/>
  </si>
  <si>
    <t>홈케어-인건비-8월 지역관리자 급여(계좌이체)</t>
    <phoneticPr fontId="2" type="noConversion"/>
  </si>
  <si>
    <t>홈케어-사업비-사례관리전문성강화-자문회의 강사비(계좌이체)</t>
    <phoneticPr fontId="2" type="noConversion"/>
  </si>
  <si>
    <t>홈케어-사업비-8월 사례관리대상자치료비(계좌이체)</t>
    <phoneticPr fontId="2" type="noConversion"/>
  </si>
  <si>
    <t>홈케어-사업비-사례관리전문성강화-9.9.(화)사례회의진행비(계좌이체)</t>
    <phoneticPr fontId="2" type="noConversion"/>
  </si>
  <si>
    <t>홈케어-사업비-사례관리전문성강화-9.25.(목)사례회의진행비(계좌이체)</t>
    <phoneticPr fontId="2" type="noConversion"/>
  </si>
  <si>
    <t>홈케어-인건비-9월 지역관리자 급여(계좌이체)</t>
    <phoneticPr fontId="2" type="noConversion"/>
  </si>
  <si>
    <t>홈케어-사업비-9월 사례관리대상자상담교육비(계좌이체)</t>
    <phoneticPr fontId="2" type="noConversion"/>
  </si>
  <si>
    <t>홈케어-사업비-9월 사례관리대상자치료비(계좌이체)</t>
    <phoneticPr fontId="2" type="noConversion"/>
  </si>
  <si>
    <t>홈케어-인건비-10월 지역관리자 급여(계좌이체)</t>
    <phoneticPr fontId="2" type="noConversion"/>
  </si>
  <si>
    <t>홈케어-사업비-10월 사례관리대상자치료비(계좌이체)</t>
    <phoneticPr fontId="2" type="noConversion"/>
  </si>
  <si>
    <t>홈케어-사업비-10월 사례관리대상자상담교육비(계좌이체)</t>
    <phoneticPr fontId="2" type="noConversion"/>
  </si>
  <si>
    <t>홈케어-인건비-11월 지역관리자 급여(계좌이체)</t>
    <phoneticPr fontId="2" type="noConversion"/>
  </si>
  <si>
    <t>홈케어-사업비-11월 사례관리대상자치료비(계좌이체)</t>
    <phoneticPr fontId="2" type="noConversion"/>
  </si>
  <si>
    <t>홈케어-사업비-사례관리전문성강화-11.11.(화)사례회의진행비(계좌이체)</t>
    <phoneticPr fontId="2" type="noConversion"/>
  </si>
  <si>
    <t>홈케어-사업비-부대비용-사례관리전문성강화-10.16.(목)사례회의진행비(계좌이체)</t>
    <phoneticPr fontId="2" type="noConversion"/>
  </si>
  <si>
    <t>홈케어-사업비-홈케어플래너파견프로그램-심리치료도구 및 물품 구입비(스티커북 외 12종)(체크카드)</t>
    <phoneticPr fontId="2" type="noConversion"/>
  </si>
  <si>
    <t>홈케어-사업비-일상생활지원프로그램-김○온, 김O아 가정 생활용품 구매(기관체크카드)</t>
    <phoneticPr fontId="2" type="noConversion"/>
  </si>
  <si>
    <t>홈케어-관리운영비-부대비용-기타사업관리비-기타행정비(카드결제)</t>
    <phoneticPr fontId="2" type="noConversion"/>
  </si>
  <si>
    <t>홈케어-관리운영비-기타사업관리비-회의진행비-11.24(화)간담회(2차)식사 및 다과비(체크카드)</t>
    <phoneticPr fontId="2" type="noConversion"/>
  </si>
  <si>
    <t>홈케어-관리운영비-부대비용-기타사업관리비-회의진행비-기타진행비(카드결제)</t>
    <phoneticPr fontId="2" type="noConversion"/>
  </si>
  <si>
    <t>홈케어-사업비-11월 사례관리대상자상담교육비(계좌이체)</t>
    <phoneticPr fontId="2" type="noConversion"/>
  </si>
  <si>
    <t>학대피해아동심층사례관리강화사업-사례관리-이O한 가정 식료품 지원(기관체크카드)</t>
    <phoneticPr fontId="2" type="noConversion"/>
  </si>
  <si>
    <t>홈케어-사업비-일상생활지원프로그램-박○림 가정 비타민 외 필요물품 구매(기관 체크카드)</t>
    <phoneticPr fontId="2" type="noConversion"/>
  </si>
  <si>
    <t>홈케어-사업비-일상생활지원프로그램-김○하 가정 학용품 및 생필품 구매(기관 체크카드)</t>
    <phoneticPr fontId="2" type="noConversion"/>
  </si>
  <si>
    <t>홈케어-사업비-사례관리전문성강화-09.05.(금)자문회의 식사 및 다과비(체크카드)</t>
    <phoneticPr fontId="2" type="noConversion"/>
  </si>
  <si>
    <t>홈케어-사업비-일상생활지원프로그램-김○빈 가정 식료퓸 구매(기관 체크카드)</t>
    <phoneticPr fontId="2" type="noConversion"/>
  </si>
  <si>
    <t>홈케어-사업비-일상생활지원프로그램-박○현, 박O준 가정 생활용품 및 식료품 구매(기관 체크카드)</t>
    <phoneticPr fontId="2" type="noConversion"/>
  </si>
  <si>
    <t>홈케어-관리운영비-부대비용-기타사업관리비-홈케어플래너필수검사비-7.31.(목)잠복결핵검사비(우리동네내과의원)</t>
    <phoneticPr fontId="2" type="noConversion"/>
  </si>
  <si>
    <t>홈케어-관리운영비-03.18. 홈케어플래너 상해보험가입(계좌이체)</t>
    <phoneticPr fontId="2" type="noConversion"/>
  </si>
  <si>
    <t>홈케어-사업비-6월 피해아동치료비(계좌이체)</t>
    <phoneticPr fontId="2" type="noConversion"/>
  </si>
  <si>
    <t>홈케어-관리운영비-교육훈련 및 출장비-8.6.직원 보수교육(계좌이체)</t>
    <phoneticPr fontId="2" type="noConversion"/>
  </si>
  <si>
    <t>홈케어-사업비-부대비용-7.21.(월)자문회의 개인슈퍼비전비(계좌이체)</t>
    <phoneticPr fontId="2" type="noConversion"/>
  </si>
  <si>
    <t>홈케어-사업비-일상생활지원프로그램-김○빈 가정 운동화 구매(기관 체크카드)</t>
    <phoneticPr fontId="2" type="noConversion"/>
  </si>
  <si>
    <t>홈케어-관리운영비-부대비용-기타사업관리비-기타행정비-9월 테블릿PC렌탈비(계좌이체)</t>
    <phoneticPr fontId="2" type="noConversion"/>
  </si>
  <si>
    <t>홈케어-사업비-부대비용-홈케어플래너파견프로그램-심리치료도구 및 물품구입비-3.21.(금)심리검사지 구매(체크카드)</t>
    <phoneticPr fontId="2" type="noConversion"/>
  </si>
  <si>
    <t>3</t>
    <phoneticPr fontId="2" type="noConversion"/>
  </si>
  <si>
    <t>5</t>
    <phoneticPr fontId="2" type="noConversion"/>
  </si>
  <si>
    <t>홈케어-관리운영비-부대비용-기타사업관리비-기타행정비-11월, 12월 테블릿PC렌탈비(계좌이체)</t>
    <phoneticPr fontId="2" type="noConversion"/>
  </si>
  <si>
    <t>홈케어-사업비-일상생활지원프로그램-권○윤 아동 생활용품 구매(기관체크카드)</t>
    <phoneticPr fontId="2" type="noConversion"/>
  </si>
  <si>
    <t>홈케어-사업비-일상생활지원프로그램-김○단 가정 생활용품 구매(기관체크카드)</t>
    <phoneticPr fontId="2" type="noConversion"/>
  </si>
  <si>
    <t>학대피해아동심층사례관리강화사업-사례관리-주거환경개선비 지급(카드결제)</t>
    <phoneticPr fontId="2" type="noConversion"/>
  </si>
  <si>
    <t>홈케어-사업비-일상생활지원프로그램-이○영 가정 생활용품 구매(기관체크카드)</t>
    <phoneticPr fontId="2" type="noConversion"/>
  </si>
  <si>
    <t>홈케어-사업비-일상생활지원프로그램-권○윤 가정 생활용품 구매(기관체크카드)</t>
    <phoneticPr fontId="2" type="noConversion"/>
  </si>
  <si>
    <t>홈케어-사업비-일상생활지원프로그램-무OOO태O 가정 일상생활용품 구매(기관체크카드)</t>
    <phoneticPr fontId="2" type="noConversion"/>
  </si>
  <si>
    <t>홈케어-사업비-일상생활지원프로그램-이○윤 가정 생활용품 구매(기관체크카드)</t>
    <phoneticPr fontId="2" type="noConversion"/>
  </si>
  <si>
    <t>지정</t>
    <phoneticPr fontId="2" type="noConversion"/>
  </si>
  <si>
    <t>홈케어-인건비-6월 지역관리자 급여(계좌이체)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</si>
</sst>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indexed="8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indexed="8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b/>
      <sz val="11"/>
      <color indexed="8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sz val="22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b/>
      <sz val="20"/>
      <color indexed="8"/>
      <name val="나눔고딕"/>
      <family val="3"/>
      <charset val="129"/>
    </font>
    <font>
      <b/>
      <sz val="14"/>
      <color indexed="8"/>
      <name val="나눔고딕"/>
      <family val="3"/>
      <charset val="129"/>
    </font>
    <font>
      <sz val="11"/>
      <color indexed="8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sz val="11"/>
      <color rgb="FF000000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sz val="11"/>
      <color theme="1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auto="1"/>
      </bottom>
      <diagonal/>
    </border>
    <border>
      <left/>
      <right/>
      <top style="thin">
        <color theme="1" tint="0.34998626667073579"/>
      </top>
      <bottom style="thin">
        <color auto="1"/>
      </bottom>
      <diagonal/>
    </border>
    <border>
      <left/>
      <right/>
      <top/>
      <bottom style="thin">
        <color theme="1" tint="0.34998626667073579"/>
      </bottom>
      <diagonal/>
    </border>
    <border>
      <left/>
      <right/>
      <top/>
      <bottom style="thin">
        <color auto="1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1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92">
    <xf numFmtId="0" fontId="0" fillId="0" borderId="0" xfId="0">
      <alignment vertical="center"/>
    </xf>
    <xf numFmtId="41" fontId="5" fillId="0" borderId="0" xfId="1" applyFont="1">
      <alignment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5" xfId="0" applyNumberFormat="1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>
      <alignment vertical="center"/>
    </xf>
    <xf numFmtId="0" fontId="6" fillId="0" borderId="5" xfId="0" applyFont="1" applyBorder="1">
      <alignment vertical="center"/>
    </xf>
    <xf numFmtId="0" fontId="6" fillId="0" borderId="0" xfId="0" applyFont="1">
      <alignment vertical="center"/>
    </xf>
    <xf numFmtId="0" fontId="7" fillId="0" borderId="5" xfId="0" applyFont="1" applyBorder="1" applyAlignment="1">
      <alignment horizontal="justify" vertical="center" wrapText="1"/>
    </xf>
    <xf numFmtId="3" fontId="7" fillId="0" borderId="5" xfId="0" applyNumberFormat="1" applyFont="1" applyBorder="1" applyAlignment="1">
      <alignment horizontal="right" vertical="center" wrapText="1"/>
    </xf>
    <xf numFmtId="41" fontId="8" fillId="2" borderId="5" xfId="1" applyFont="1" applyFill="1" applyBorder="1" applyAlignment="1">
      <alignment vertical="center"/>
    </xf>
    <xf numFmtId="0" fontId="9" fillId="2" borderId="5" xfId="0" applyFont="1" applyFill="1" applyBorder="1">
      <alignment vertical="center"/>
    </xf>
    <xf numFmtId="49" fontId="8" fillId="2" borderId="5" xfId="0" applyNumberFormat="1" applyFont="1" applyFill="1" applyBorder="1" applyAlignment="1">
      <alignment horizontal="center" vertical="center"/>
    </xf>
    <xf numFmtId="41" fontId="8" fillId="2" borderId="5" xfId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41" fontId="6" fillId="0" borderId="0" xfId="1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2" applyFont="1">
      <alignment vertical="center"/>
    </xf>
    <xf numFmtId="0" fontId="5" fillId="0" borderId="0" xfId="2" applyFont="1" applyAlignment="1">
      <alignment horizontal="center" vertical="center"/>
    </xf>
    <xf numFmtId="0" fontId="11" fillId="2" borderId="1" xfId="0" applyFont="1" applyFill="1" applyBorder="1">
      <alignment vertical="center"/>
    </xf>
    <xf numFmtId="41" fontId="12" fillId="2" borderId="1" xfId="1" applyFont="1" applyFill="1" applyBorder="1">
      <alignment vertical="center"/>
    </xf>
    <xf numFmtId="49" fontId="10" fillId="2" borderId="9" xfId="0" applyNumberFormat="1" applyFont="1" applyFill="1" applyBorder="1">
      <alignment vertical="center"/>
    </xf>
    <xf numFmtId="41" fontId="10" fillId="2" borderId="9" xfId="1" applyFont="1" applyFill="1" applyBorder="1" applyAlignment="1">
      <alignment horizontal="right" vertical="center"/>
    </xf>
    <xf numFmtId="0" fontId="12" fillId="2" borderId="9" xfId="0" applyFont="1" applyFill="1" applyBorder="1">
      <alignment vertical="center"/>
    </xf>
    <xf numFmtId="41" fontId="6" fillId="0" borderId="1" xfId="1" applyFont="1" applyBorder="1" applyAlignment="1">
      <alignment horizontal="right" vertical="center"/>
    </xf>
    <xf numFmtId="0" fontId="11" fillId="0" borderId="1" xfId="0" applyFont="1" applyBorder="1">
      <alignment vertical="center"/>
    </xf>
    <xf numFmtId="49" fontId="9" fillId="2" borderId="1" xfId="0" applyNumberFormat="1" applyFont="1" applyFill="1" applyBorder="1" applyAlignment="1">
      <alignment horizontal="center" vertical="center"/>
    </xf>
    <xf numFmtId="41" fontId="9" fillId="2" borderId="1" xfId="1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right" vertical="center"/>
    </xf>
    <xf numFmtId="41" fontId="10" fillId="0" borderId="1" xfId="1" applyFont="1" applyFill="1" applyBorder="1" applyAlignment="1">
      <alignment horizontal="right" vertical="center"/>
    </xf>
    <xf numFmtId="41" fontId="12" fillId="0" borderId="1" xfId="1" applyFont="1" applyBorder="1">
      <alignment vertical="center"/>
    </xf>
    <xf numFmtId="49" fontId="18" fillId="0" borderId="1" xfId="0" applyNumberFormat="1" applyFont="1" applyBorder="1">
      <alignment vertical="center"/>
    </xf>
    <xf numFmtId="0" fontId="11" fillId="0" borderId="0" xfId="0" applyFo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 wrapText="1"/>
    </xf>
    <xf numFmtId="3" fontId="20" fillId="0" borderId="1" xfId="0" applyNumberFormat="1" applyFont="1" applyBorder="1" applyAlignment="1">
      <alignment horizontal="right" vertical="center" wrapText="1"/>
    </xf>
    <xf numFmtId="3" fontId="19" fillId="3" borderId="1" xfId="0" applyNumberFormat="1" applyFont="1" applyFill="1" applyBorder="1" applyAlignment="1">
      <alignment horizontal="right" vertical="center" wrapText="1"/>
    </xf>
    <xf numFmtId="0" fontId="19" fillId="0" borderId="19" xfId="0" applyFont="1" applyBorder="1" applyAlignment="1">
      <alignment horizontal="center" vertical="center" wrapText="1"/>
    </xf>
    <xf numFmtId="3" fontId="20" fillId="0" borderId="19" xfId="0" applyNumberFormat="1" applyFont="1" applyBorder="1" applyAlignment="1">
      <alignment horizontal="right" vertical="center" wrapText="1"/>
    </xf>
    <xf numFmtId="0" fontId="20" fillId="0" borderId="19" xfId="0" applyFont="1" applyBorder="1" applyAlignment="1">
      <alignment horizontal="right" vertical="center" wrapText="1"/>
    </xf>
    <xf numFmtId="3" fontId="19" fillId="3" borderId="19" xfId="0" applyNumberFormat="1" applyFont="1" applyFill="1" applyBorder="1" applyAlignment="1">
      <alignment horizontal="right" vertical="center" wrapText="1"/>
    </xf>
    <xf numFmtId="3" fontId="19" fillId="2" borderId="23" xfId="0" applyNumberFormat="1" applyFont="1" applyFill="1" applyBorder="1" applyAlignment="1">
      <alignment horizontal="right" vertical="center" wrapText="1"/>
    </xf>
    <xf numFmtId="3" fontId="19" fillId="2" borderId="24" xfId="0" applyNumberFormat="1" applyFont="1" applyFill="1" applyBorder="1" applyAlignment="1">
      <alignment horizontal="right" vertical="center" wrapText="1"/>
    </xf>
    <xf numFmtId="0" fontId="20" fillId="0" borderId="1" xfId="0" applyFont="1" applyBorder="1" applyAlignment="1">
      <alignment horizontal="center" vertical="center" wrapText="1"/>
    </xf>
    <xf numFmtId="3" fontId="11" fillId="0" borderId="0" xfId="0" applyNumberFormat="1" applyFont="1">
      <alignment vertical="center"/>
    </xf>
    <xf numFmtId="0" fontId="22" fillId="0" borderId="25" xfId="0" applyFont="1" applyBorder="1" applyAlignment="1">
      <alignment horizontal="center" vertical="center"/>
    </xf>
    <xf numFmtId="49" fontId="22" fillId="0" borderId="25" xfId="0" applyNumberFormat="1" applyFont="1" applyBorder="1" applyAlignment="1">
      <alignment horizontal="left" vertical="center"/>
    </xf>
    <xf numFmtId="3" fontId="19" fillId="4" borderId="21" xfId="0" applyNumberFormat="1" applyFont="1" applyFill="1" applyBorder="1" applyAlignment="1">
      <alignment horizontal="right" vertical="center" wrapText="1"/>
    </xf>
    <xf numFmtId="3" fontId="20" fillId="4" borderId="19" xfId="0" applyNumberFormat="1" applyFont="1" applyFill="1" applyBorder="1" applyAlignment="1">
      <alignment horizontal="right" vertical="center" wrapText="1"/>
    </xf>
    <xf numFmtId="0" fontId="6" fillId="0" borderId="21" xfId="0" applyFont="1" applyBorder="1" applyAlignment="1">
      <alignment horizontal="center" vertical="center"/>
    </xf>
    <xf numFmtId="41" fontId="6" fillId="0" borderId="21" xfId="1" applyFont="1" applyBorder="1" applyAlignment="1">
      <alignment horizontal="right" vertical="center"/>
    </xf>
    <xf numFmtId="0" fontId="22" fillId="0" borderId="1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left" vertical="center"/>
    </xf>
    <xf numFmtId="41" fontId="12" fillId="2" borderId="1" xfId="0" applyNumberFormat="1" applyFont="1" applyFill="1" applyBorder="1">
      <alignment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0" fillId="0" borderId="18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 wrapText="1"/>
    </xf>
    <xf numFmtId="0" fontId="19" fillId="2" borderId="15" xfId="0" applyFont="1" applyFill="1" applyBorder="1" applyAlignment="1">
      <alignment horizontal="justify" vertical="center" wrapText="1"/>
    </xf>
    <xf numFmtId="0" fontId="19" fillId="2" borderId="16" xfId="0" applyFont="1" applyFill="1" applyBorder="1" applyAlignment="1">
      <alignment horizontal="justify" vertical="center" wrapText="1"/>
    </xf>
    <xf numFmtId="0" fontId="19" fillId="2" borderId="17" xfId="0" applyFont="1" applyFill="1" applyBorder="1" applyAlignment="1">
      <alignment horizontal="justify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22" xfId="0" applyFont="1" applyFill="1" applyBorder="1" applyAlignment="1">
      <alignment horizontal="center" vertical="center" wrapText="1"/>
    </xf>
    <xf numFmtId="0" fontId="19" fillId="2" borderId="23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4" borderId="21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/>
    </xf>
    <xf numFmtId="49" fontId="8" fillId="2" borderId="8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49" fontId="18" fillId="0" borderId="3" xfId="0" applyNumberFormat="1" applyFont="1" applyBorder="1" applyAlignment="1">
      <alignment horizontal="left" vertical="center"/>
    </xf>
    <xf numFmtId="49" fontId="18" fillId="0" borderId="4" xfId="0" applyNumberFormat="1" applyFont="1" applyBorder="1" applyAlignment="1">
      <alignment horizontal="left" vertical="center"/>
    </xf>
    <xf numFmtId="0" fontId="8" fillId="0" borderId="13" xfId="2" applyFont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/>
    </xf>
    <xf numFmtId="49" fontId="12" fillId="2" borderId="3" xfId="0" applyNumberFormat="1" applyFont="1" applyFill="1" applyBorder="1" applyAlignment="1">
      <alignment horizontal="center" vertical="center"/>
    </xf>
    <xf numFmtId="49" fontId="12" fillId="2" borderId="4" xfId="0" applyNumberFormat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460"/>
  <sheetViews>
    <sheetView tabSelected="1" workbookViewId="0">
      <selection activeCell="B10" sqref="B10:C10"/>
    </sheetView>
  </sheetViews>
  <sheetFormatPr defaultRowHeight="14.25" x14ac:dyDescent="0.3"/>
  <cols>
    <col min="1" max="2" width="9" style="32"/>
    <col min="3" max="3" width="39.25" style="32" bestFit="1" customWidth="1"/>
    <col min="4" max="4" width="14.875" style="32" customWidth="1"/>
    <col min="5" max="5" width="14.625" style="32" customWidth="1"/>
    <col min="6" max="6" width="15.875" style="32" customWidth="1"/>
    <col min="7" max="16384" width="9" style="32"/>
  </cols>
  <sheetData>
    <row r="1" spans="1:6" ht="41.25" customHeight="1" thickBot="1" x14ac:dyDescent="0.35">
      <c r="A1" s="54" t="s">
        <v>42</v>
      </c>
      <c r="B1" s="55"/>
      <c r="C1" s="55"/>
      <c r="D1" s="55"/>
      <c r="E1" s="55"/>
      <c r="F1" s="55"/>
    </row>
    <row r="2" spans="1:6" ht="23.25" customHeight="1" x14ac:dyDescent="0.3">
      <c r="A2" s="60" t="s">
        <v>43</v>
      </c>
      <c r="B2" s="61"/>
      <c r="C2" s="61"/>
      <c r="D2" s="61"/>
      <c r="E2" s="61"/>
      <c r="F2" s="62"/>
    </row>
    <row r="3" spans="1:6" ht="23.25" customHeight="1" x14ac:dyDescent="0.3">
      <c r="A3" s="63" t="s">
        <v>29</v>
      </c>
      <c r="B3" s="64"/>
      <c r="C3" s="64"/>
      <c r="D3" s="33" t="s">
        <v>38</v>
      </c>
      <c r="E3" s="33" t="s">
        <v>39</v>
      </c>
      <c r="F3" s="37" t="s">
        <v>40</v>
      </c>
    </row>
    <row r="4" spans="1:6" ht="23.25" customHeight="1" x14ac:dyDescent="0.3">
      <c r="A4" s="56" t="s">
        <v>180</v>
      </c>
      <c r="B4" s="43" t="s">
        <v>41</v>
      </c>
      <c r="C4" s="34" t="s">
        <v>46</v>
      </c>
      <c r="D4" s="35">
        <v>125000000</v>
      </c>
      <c r="E4" s="35">
        <v>123387270</v>
      </c>
      <c r="F4" s="38">
        <f>D4-E4</f>
        <v>1612730</v>
      </c>
    </row>
    <row r="5" spans="1:6" ht="23.25" customHeight="1" x14ac:dyDescent="0.3">
      <c r="A5" s="56"/>
      <c r="B5" s="57" t="s">
        <v>30</v>
      </c>
      <c r="C5" s="34" t="s">
        <v>44</v>
      </c>
      <c r="D5" s="35">
        <v>5507700</v>
      </c>
      <c r="E5" s="35">
        <v>5507700</v>
      </c>
      <c r="F5" s="38">
        <f t="shared" ref="F5:F6" si="0">D5-E5</f>
        <v>0</v>
      </c>
    </row>
    <row r="6" spans="1:6" ht="23.25" customHeight="1" x14ac:dyDescent="0.3">
      <c r="A6" s="56"/>
      <c r="B6" s="57"/>
      <c r="C6" s="34" t="s">
        <v>47</v>
      </c>
      <c r="D6" s="35">
        <v>3200000</v>
      </c>
      <c r="E6" s="35">
        <v>3200000</v>
      </c>
      <c r="F6" s="38">
        <f t="shared" si="0"/>
        <v>0</v>
      </c>
    </row>
    <row r="7" spans="1:6" ht="23.25" customHeight="1" x14ac:dyDescent="0.3">
      <c r="A7" s="56"/>
      <c r="B7" s="58" t="s">
        <v>31</v>
      </c>
      <c r="C7" s="58"/>
      <c r="D7" s="36">
        <f>SUM(D4:D6)</f>
        <v>133707700</v>
      </c>
      <c r="E7" s="36">
        <f>SUM(E4:E6)</f>
        <v>132094970</v>
      </c>
      <c r="F7" s="36">
        <f>SUM(F4:F6)</f>
        <v>1612730</v>
      </c>
    </row>
    <row r="8" spans="1:6" ht="23.25" customHeight="1" x14ac:dyDescent="0.3">
      <c r="A8" s="56" t="s">
        <v>32</v>
      </c>
      <c r="B8" s="59" t="s">
        <v>33</v>
      </c>
      <c r="C8" s="59"/>
      <c r="D8" s="35">
        <f>1094400+100000</f>
        <v>1194400</v>
      </c>
      <c r="E8" s="35">
        <v>0</v>
      </c>
      <c r="F8" s="38">
        <f>D8-E8</f>
        <v>1194400</v>
      </c>
    </row>
    <row r="9" spans="1:6" ht="23.25" customHeight="1" x14ac:dyDescent="0.3">
      <c r="A9" s="56"/>
      <c r="B9" s="58" t="s">
        <v>31</v>
      </c>
      <c r="C9" s="58"/>
      <c r="D9" s="36">
        <f>D8</f>
        <v>1194400</v>
      </c>
      <c r="E9" s="36">
        <f t="shared" ref="E9:F9" si="1">E8</f>
        <v>0</v>
      </c>
      <c r="F9" s="36">
        <f t="shared" si="1"/>
        <v>1194400</v>
      </c>
    </row>
    <row r="10" spans="1:6" ht="23.25" customHeight="1" x14ac:dyDescent="0.3">
      <c r="A10" s="56" t="s">
        <v>34</v>
      </c>
      <c r="B10" s="59" t="s">
        <v>45</v>
      </c>
      <c r="C10" s="59"/>
      <c r="D10" s="35">
        <f>598101+596</f>
        <v>598697</v>
      </c>
      <c r="E10" s="35">
        <f>598101+596</f>
        <v>598697</v>
      </c>
      <c r="F10" s="39">
        <v>0</v>
      </c>
    </row>
    <row r="11" spans="1:6" ht="23.25" customHeight="1" x14ac:dyDescent="0.3">
      <c r="A11" s="56"/>
      <c r="B11" s="70" t="s">
        <v>48</v>
      </c>
      <c r="C11" s="71"/>
      <c r="D11" s="35">
        <f>13866595</f>
        <v>13866595</v>
      </c>
      <c r="E11" s="35">
        <f>13866595</f>
        <v>13866595</v>
      </c>
      <c r="F11" s="39">
        <v>0</v>
      </c>
    </row>
    <row r="12" spans="1:6" ht="23.25" customHeight="1" x14ac:dyDescent="0.3">
      <c r="A12" s="56"/>
      <c r="B12" s="58" t="s">
        <v>31</v>
      </c>
      <c r="C12" s="58"/>
      <c r="D12" s="36">
        <f>D10+D11</f>
        <v>14465292</v>
      </c>
      <c r="E12" s="36">
        <f>SUM(E10:E11)</f>
        <v>14465292</v>
      </c>
      <c r="F12" s="40">
        <v>0</v>
      </c>
    </row>
    <row r="13" spans="1:6" ht="23.25" customHeight="1" x14ac:dyDescent="0.3">
      <c r="A13" s="56" t="s">
        <v>35</v>
      </c>
      <c r="B13" s="68" t="s">
        <v>36</v>
      </c>
      <c r="C13" s="68"/>
      <c r="D13" s="35">
        <f>1475+14632</f>
        <v>16107</v>
      </c>
      <c r="E13" s="35"/>
      <c r="F13" s="38">
        <f>D13-E13</f>
        <v>16107</v>
      </c>
    </row>
    <row r="14" spans="1:6" ht="23.25" customHeight="1" thickBot="1" x14ac:dyDescent="0.35">
      <c r="A14" s="67"/>
      <c r="B14" s="69" t="s">
        <v>31</v>
      </c>
      <c r="C14" s="69"/>
      <c r="D14" s="47">
        <f>D13</f>
        <v>16107</v>
      </c>
      <c r="E14" s="47"/>
      <c r="F14" s="48">
        <f>D14-E14</f>
        <v>16107</v>
      </c>
    </row>
    <row r="15" spans="1:6" ht="23.25" customHeight="1" thickBot="1" x14ac:dyDescent="0.35">
      <c r="A15" s="65" t="s">
        <v>37</v>
      </c>
      <c r="B15" s="66"/>
      <c r="C15" s="66"/>
      <c r="D15" s="41">
        <f>D7+D9+D12+D14</f>
        <v>149383499</v>
      </c>
      <c r="E15" s="41">
        <f>E7+E9+E12+E14</f>
        <v>146560262</v>
      </c>
      <c r="F15" s="42">
        <f>F7+F9+F12+F14</f>
        <v>2823237</v>
      </c>
    </row>
    <row r="16" spans="1:6" x14ac:dyDescent="0.3">
      <c r="E16" s="44"/>
    </row>
    <row r="2459" spans="1:7" x14ac:dyDescent="0.3">
      <c r="A2459" s="32" t="s">
        <v>92</v>
      </c>
      <c r="G2459" s="32">
        <v>598697</v>
      </c>
    </row>
    <row r="2460" spans="1:7" x14ac:dyDescent="0.3">
      <c r="G2460" s="32">
        <f>G2457+G2458+G2459</f>
        <v>598697</v>
      </c>
    </row>
  </sheetData>
  <mergeCells count="17">
    <mergeCell ref="A15:C15"/>
    <mergeCell ref="A10:A12"/>
    <mergeCell ref="B10:C10"/>
    <mergeCell ref="B12:C12"/>
    <mergeCell ref="A13:A14"/>
    <mergeCell ref="B13:C13"/>
    <mergeCell ref="B14:C14"/>
    <mergeCell ref="B11:C11"/>
    <mergeCell ref="A1:F1"/>
    <mergeCell ref="A4:A7"/>
    <mergeCell ref="A8:A9"/>
    <mergeCell ref="B5:B6"/>
    <mergeCell ref="B7:C7"/>
    <mergeCell ref="B8:C8"/>
    <mergeCell ref="B9:C9"/>
    <mergeCell ref="A2:F2"/>
    <mergeCell ref="A3:C3"/>
  </mergeCells>
  <phoneticPr fontId="2" type="noConversion"/>
  <pageMargins left="0.7" right="0.7" top="0.75" bottom="0.75" header="0.3" footer="0.3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0"/>
  <sheetViews>
    <sheetView workbookViewId="0">
      <selection activeCell="L14" sqref="L14"/>
    </sheetView>
  </sheetViews>
  <sheetFormatPr defaultRowHeight="12.75" x14ac:dyDescent="0.3"/>
  <cols>
    <col min="1" max="1" width="5.5" style="7" bestFit="1" customWidth="1"/>
    <col min="2" max="2" width="12.125" style="7" bestFit="1" customWidth="1"/>
    <col min="3" max="3" width="14.375" style="7" bestFit="1" customWidth="1"/>
    <col min="4" max="4" width="0.125" style="7" customWidth="1"/>
    <col min="5" max="5" width="25.75" style="7" bestFit="1" customWidth="1"/>
    <col min="6" max="6" width="9" style="7" bestFit="1" customWidth="1"/>
    <col min="7" max="7" width="14.875" style="7" bestFit="1" customWidth="1"/>
    <col min="8" max="8" width="39.125" style="7" bestFit="1" customWidth="1"/>
    <col min="9" max="16384" width="9" style="7"/>
  </cols>
  <sheetData>
    <row r="1" spans="1:8" ht="44.25" customHeight="1" x14ac:dyDescent="0.3">
      <c r="A1" s="75" t="s">
        <v>50</v>
      </c>
      <c r="B1" s="76"/>
      <c r="C1" s="76"/>
      <c r="D1" s="76"/>
      <c r="E1" s="76"/>
      <c r="F1" s="76"/>
      <c r="G1" s="76"/>
      <c r="H1" s="76"/>
    </row>
    <row r="2" spans="1:8" x14ac:dyDescent="0.3">
      <c r="A2" s="12" t="s">
        <v>0</v>
      </c>
      <c r="B2" s="12" t="s">
        <v>1</v>
      </c>
      <c r="C2" s="12" t="s">
        <v>2</v>
      </c>
      <c r="D2" s="12" t="s">
        <v>3</v>
      </c>
      <c r="E2" s="12"/>
      <c r="F2" s="12" t="s">
        <v>4</v>
      </c>
      <c r="G2" s="13" t="s">
        <v>5</v>
      </c>
      <c r="H2" s="14" t="s">
        <v>23</v>
      </c>
    </row>
    <row r="3" spans="1:8" x14ac:dyDescent="0.3">
      <c r="A3" s="2" t="s">
        <v>13</v>
      </c>
      <c r="B3" s="2" t="s">
        <v>85</v>
      </c>
      <c r="C3" s="2" t="s">
        <v>13</v>
      </c>
      <c r="D3" s="3"/>
      <c r="E3" s="8" t="s">
        <v>21</v>
      </c>
      <c r="F3" s="2" t="s">
        <v>170</v>
      </c>
      <c r="G3" s="9">
        <v>24500000</v>
      </c>
      <c r="H3" s="8" t="s">
        <v>86</v>
      </c>
    </row>
    <row r="4" spans="1:8" x14ac:dyDescent="0.3">
      <c r="A4" s="2" t="s">
        <v>14</v>
      </c>
      <c r="B4" s="2" t="s">
        <v>87</v>
      </c>
      <c r="C4" s="2" t="s">
        <v>13</v>
      </c>
      <c r="D4" s="3"/>
      <c r="E4" s="8" t="s">
        <v>21</v>
      </c>
      <c r="F4" s="2" t="s">
        <v>170</v>
      </c>
      <c r="G4" s="9">
        <v>36250000</v>
      </c>
      <c r="H4" s="8" t="s">
        <v>86</v>
      </c>
    </row>
    <row r="5" spans="1:8" x14ac:dyDescent="0.3">
      <c r="A5" s="2" t="s">
        <v>15</v>
      </c>
      <c r="B5" s="2" t="s">
        <v>90</v>
      </c>
      <c r="C5" s="2" t="s">
        <v>13</v>
      </c>
      <c r="D5" s="3"/>
      <c r="E5" s="8" t="s">
        <v>21</v>
      </c>
      <c r="F5" s="2" t="s">
        <v>170</v>
      </c>
      <c r="G5" s="9">
        <v>3200000</v>
      </c>
      <c r="H5" s="8" t="s">
        <v>47</v>
      </c>
    </row>
    <row r="6" spans="1:8" x14ac:dyDescent="0.3">
      <c r="A6" s="2" t="s">
        <v>16</v>
      </c>
      <c r="B6" s="2" t="s">
        <v>51</v>
      </c>
      <c r="C6" s="2" t="s">
        <v>13</v>
      </c>
      <c r="D6" s="3"/>
      <c r="E6" s="8" t="s">
        <v>21</v>
      </c>
      <c r="F6" s="2" t="s">
        <v>170</v>
      </c>
      <c r="G6" s="9">
        <v>2999700</v>
      </c>
      <c r="H6" s="8" t="s">
        <v>52</v>
      </c>
    </row>
    <row r="7" spans="1:8" x14ac:dyDescent="0.3">
      <c r="A7" s="2" t="s">
        <v>17</v>
      </c>
      <c r="B7" s="2" t="s">
        <v>88</v>
      </c>
      <c r="C7" s="2" t="s">
        <v>13</v>
      </c>
      <c r="D7" s="3"/>
      <c r="E7" s="8" t="s">
        <v>21</v>
      </c>
      <c r="F7" s="2" t="s">
        <v>170</v>
      </c>
      <c r="G7" s="9">
        <v>25200000</v>
      </c>
      <c r="H7" s="8" t="s">
        <v>86</v>
      </c>
    </row>
    <row r="8" spans="1:8" x14ac:dyDescent="0.3">
      <c r="A8" s="2" t="s">
        <v>18</v>
      </c>
      <c r="B8" s="2" t="s">
        <v>89</v>
      </c>
      <c r="C8" s="2" t="s">
        <v>13</v>
      </c>
      <c r="D8" s="3"/>
      <c r="E8" s="8" t="s">
        <v>21</v>
      </c>
      <c r="F8" s="2" t="s">
        <v>170</v>
      </c>
      <c r="G8" s="9">
        <v>25000000</v>
      </c>
      <c r="H8" s="8" t="s">
        <v>86</v>
      </c>
    </row>
    <row r="9" spans="1:8" x14ac:dyDescent="0.3">
      <c r="A9" s="2" t="s">
        <v>19</v>
      </c>
      <c r="B9" s="2" t="s">
        <v>91</v>
      </c>
      <c r="C9" s="2" t="s">
        <v>13</v>
      </c>
      <c r="D9" s="3"/>
      <c r="E9" s="8" t="s">
        <v>21</v>
      </c>
      <c r="F9" s="2" t="s">
        <v>170</v>
      </c>
      <c r="G9" s="9">
        <v>14050000</v>
      </c>
      <c r="H9" s="8" t="s">
        <v>86</v>
      </c>
    </row>
    <row r="10" spans="1:8" x14ac:dyDescent="0.3">
      <c r="A10" s="2" t="s">
        <v>20</v>
      </c>
      <c r="B10" s="2" t="s">
        <v>53</v>
      </c>
      <c r="C10" s="2" t="s">
        <v>13</v>
      </c>
      <c r="D10" s="3"/>
      <c r="E10" s="8" t="s">
        <v>21</v>
      </c>
      <c r="F10" s="2" t="s">
        <v>170</v>
      </c>
      <c r="G10" s="9">
        <v>2508000</v>
      </c>
      <c r="H10" s="8" t="s">
        <v>52</v>
      </c>
    </row>
    <row r="11" spans="1:8" x14ac:dyDescent="0.3">
      <c r="A11" s="77" t="s">
        <v>22</v>
      </c>
      <c r="B11" s="78"/>
      <c r="C11" s="78"/>
      <c r="D11" s="78"/>
      <c r="E11" s="79"/>
      <c r="F11" s="12"/>
      <c r="G11" s="10">
        <f>SUM(G3:G10)</f>
        <v>133707700</v>
      </c>
      <c r="H11" s="11"/>
    </row>
    <row r="12" spans="1:8" x14ac:dyDescent="0.3">
      <c r="A12" s="4">
        <v>1</v>
      </c>
      <c r="B12" s="2" t="s">
        <v>93</v>
      </c>
      <c r="C12" s="2" t="s">
        <v>171</v>
      </c>
      <c r="D12" s="3" t="s">
        <v>6</v>
      </c>
      <c r="E12" s="6" t="s">
        <v>95</v>
      </c>
      <c r="F12" s="2" t="s">
        <v>13</v>
      </c>
      <c r="G12" s="5">
        <v>100000</v>
      </c>
      <c r="H12" s="6"/>
    </row>
    <row r="13" spans="1:8" x14ac:dyDescent="0.3">
      <c r="A13" s="4">
        <v>2</v>
      </c>
      <c r="B13" s="2" t="s">
        <v>94</v>
      </c>
      <c r="C13" s="2" t="s">
        <v>171</v>
      </c>
      <c r="D13" s="3" t="s">
        <v>7</v>
      </c>
      <c r="E13" s="6" t="s">
        <v>96</v>
      </c>
      <c r="F13" s="2" t="s">
        <v>13</v>
      </c>
      <c r="G13" s="5">
        <v>1094400</v>
      </c>
      <c r="H13" s="6"/>
    </row>
    <row r="14" spans="1:8" ht="20.25" customHeight="1" x14ac:dyDescent="0.3">
      <c r="A14" s="80" t="s">
        <v>24</v>
      </c>
      <c r="B14" s="81"/>
      <c r="C14" s="82"/>
      <c r="D14" s="21"/>
      <c r="E14" s="21"/>
      <c r="F14" s="21"/>
      <c r="G14" s="22">
        <f>SUM(G12:G13)</f>
        <v>1194400</v>
      </c>
      <c r="H14" s="23"/>
    </row>
    <row r="15" spans="1:8" ht="20.25" customHeight="1" x14ac:dyDescent="0.3">
      <c r="A15" s="86" t="s">
        <v>27</v>
      </c>
      <c r="B15" s="86"/>
      <c r="C15" s="87"/>
      <c r="D15" s="31"/>
      <c r="E15" s="31" t="s">
        <v>28</v>
      </c>
      <c r="F15" s="31"/>
      <c r="G15" s="29">
        <f>879+15228</f>
        <v>16107</v>
      </c>
      <c r="H15" s="25"/>
    </row>
    <row r="16" spans="1:8" ht="20.25" customHeight="1" x14ac:dyDescent="0.3">
      <c r="A16" s="83" t="s">
        <v>92</v>
      </c>
      <c r="B16" s="84"/>
      <c r="C16" s="85"/>
      <c r="D16" s="25"/>
      <c r="E16" s="25" t="s">
        <v>26</v>
      </c>
      <c r="F16" s="25"/>
      <c r="G16" s="30">
        <f>598101+13867191</f>
        <v>14465292</v>
      </c>
      <c r="H16" s="25" t="s">
        <v>97</v>
      </c>
    </row>
    <row r="17" spans="1:8" ht="20.25" customHeight="1" x14ac:dyDescent="0.3">
      <c r="A17" s="72" t="s">
        <v>25</v>
      </c>
      <c r="B17" s="73"/>
      <c r="C17" s="74"/>
      <c r="D17" s="19"/>
      <c r="E17" s="19"/>
      <c r="F17" s="19"/>
      <c r="G17" s="20">
        <f>G14+G15+G16+G11</f>
        <v>149383499</v>
      </c>
      <c r="H17" s="19"/>
    </row>
    <row r="18" spans="1:8" x14ac:dyDescent="0.3">
      <c r="G18" s="15"/>
    </row>
    <row r="19" spans="1:8" x14ac:dyDescent="0.3">
      <c r="G19" s="15"/>
    </row>
    <row r="20" spans="1:8" x14ac:dyDescent="0.3">
      <c r="G20" s="15"/>
    </row>
    <row r="21" spans="1:8" x14ac:dyDescent="0.3">
      <c r="G21" s="15"/>
    </row>
    <row r="22" spans="1:8" x14ac:dyDescent="0.3">
      <c r="G22" s="15"/>
    </row>
    <row r="23" spans="1:8" x14ac:dyDescent="0.3">
      <c r="G23" s="15"/>
    </row>
    <row r="24" spans="1:8" x14ac:dyDescent="0.3">
      <c r="G24" s="15"/>
    </row>
    <row r="25" spans="1:8" x14ac:dyDescent="0.3">
      <c r="G25" s="15"/>
    </row>
    <row r="26" spans="1:8" x14ac:dyDescent="0.3">
      <c r="G26" s="15"/>
    </row>
    <row r="27" spans="1:8" x14ac:dyDescent="0.3">
      <c r="G27" s="15"/>
    </row>
    <row r="28" spans="1:8" x14ac:dyDescent="0.3">
      <c r="G28" s="15"/>
    </row>
    <row r="29" spans="1:8" x14ac:dyDescent="0.3">
      <c r="G29" s="15"/>
    </row>
    <row r="30" spans="1:8" x14ac:dyDescent="0.3">
      <c r="G30" s="15"/>
    </row>
  </sheetData>
  <mergeCells count="6">
    <mergeCell ref="A17:C17"/>
    <mergeCell ref="A1:H1"/>
    <mergeCell ref="A11:E11"/>
    <mergeCell ref="A14:C14"/>
    <mergeCell ref="A16:C16"/>
    <mergeCell ref="A15:C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114"/>
  <sheetViews>
    <sheetView workbookViewId="0">
      <selection activeCell="C18" sqref="C18"/>
    </sheetView>
  </sheetViews>
  <sheetFormatPr defaultRowHeight="15" customHeight="1" x14ac:dyDescent="0.3"/>
  <cols>
    <col min="1" max="1" width="5.875" style="18" customWidth="1"/>
    <col min="2" max="2" width="14.25" style="17" customWidth="1"/>
    <col min="3" max="3" width="122.625" style="1" bestFit="1" customWidth="1"/>
    <col min="4" max="4" width="13.5" style="1" customWidth="1"/>
    <col min="5" max="5" width="29" style="17" bestFit="1" customWidth="1"/>
    <col min="6" max="16384" width="9" style="17"/>
  </cols>
  <sheetData>
    <row r="1" spans="1:5" ht="49.5" customHeight="1" x14ac:dyDescent="0.3">
      <c r="A1" s="88" t="s">
        <v>49</v>
      </c>
      <c r="B1" s="88"/>
      <c r="C1" s="88"/>
      <c r="D1" s="88"/>
      <c r="E1" s="88"/>
    </row>
    <row r="2" spans="1:5" ht="15" customHeight="1" x14ac:dyDescent="0.3">
      <c r="A2" s="26" t="s">
        <v>0</v>
      </c>
      <c r="B2" s="26" t="s">
        <v>9</v>
      </c>
      <c r="C2" s="26" t="s">
        <v>10</v>
      </c>
      <c r="D2" s="27" t="s">
        <v>11</v>
      </c>
      <c r="E2" s="26" t="s">
        <v>12</v>
      </c>
    </row>
    <row r="3" spans="1:5" ht="15" customHeight="1" x14ac:dyDescent="0.3">
      <c r="A3" s="16">
        <v>1</v>
      </c>
      <c r="B3" s="45">
        <v>20250115</v>
      </c>
      <c r="C3" s="46" t="s">
        <v>100</v>
      </c>
      <c r="D3" s="24">
        <v>13866595</v>
      </c>
      <c r="E3" s="46" t="s">
        <v>75</v>
      </c>
    </row>
    <row r="4" spans="1:5" ht="15" customHeight="1" x14ac:dyDescent="0.3">
      <c r="A4" s="16">
        <v>2</v>
      </c>
      <c r="B4" s="45">
        <v>20250115</v>
      </c>
      <c r="C4" s="46" t="s">
        <v>101</v>
      </c>
      <c r="D4" s="24">
        <v>596</v>
      </c>
      <c r="E4" s="46" t="s">
        <v>75</v>
      </c>
    </row>
    <row r="5" spans="1:5" ht="15" customHeight="1" x14ac:dyDescent="0.3">
      <c r="A5" s="16">
        <v>3</v>
      </c>
      <c r="B5" s="45">
        <v>20250124</v>
      </c>
      <c r="C5" s="46" t="s">
        <v>102</v>
      </c>
      <c r="D5" s="24">
        <v>22000</v>
      </c>
      <c r="E5" s="46" t="s">
        <v>76</v>
      </c>
    </row>
    <row r="6" spans="1:5" ht="15" customHeight="1" x14ac:dyDescent="0.3">
      <c r="A6" s="16">
        <v>4</v>
      </c>
      <c r="B6" s="45">
        <v>20250124</v>
      </c>
      <c r="C6" s="46" t="s">
        <v>103</v>
      </c>
      <c r="D6" s="24">
        <v>880000</v>
      </c>
      <c r="E6" s="46" t="s">
        <v>77</v>
      </c>
    </row>
    <row r="7" spans="1:5" ht="15" customHeight="1" x14ac:dyDescent="0.3">
      <c r="A7" s="16">
        <v>5</v>
      </c>
      <c r="B7" s="45">
        <v>20250124</v>
      </c>
      <c r="C7" s="46" t="s">
        <v>104</v>
      </c>
      <c r="D7" s="24">
        <v>620000</v>
      </c>
      <c r="E7" s="46" t="s">
        <v>78</v>
      </c>
    </row>
    <row r="8" spans="1:5" ht="15" customHeight="1" x14ac:dyDescent="0.3">
      <c r="A8" s="16">
        <v>6</v>
      </c>
      <c r="B8" s="45">
        <v>20250124</v>
      </c>
      <c r="C8" s="46" t="s">
        <v>105</v>
      </c>
      <c r="D8" s="24">
        <v>3191700</v>
      </c>
      <c r="E8" s="46" t="s">
        <v>79</v>
      </c>
    </row>
    <row r="9" spans="1:5" ht="15" customHeight="1" x14ac:dyDescent="0.3">
      <c r="A9" s="16">
        <v>7</v>
      </c>
      <c r="B9" s="45">
        <v>20250124</v>
      </c>
      <c r="C9" s="46" t="s">
        <v>106</v>
      </c>
      <c r="D9" s="24">
        <v>4400</v>
      </c>
      <c r="E9" s="46" t="s">
        <v>76</v>
      </c>
    </row>
    <row r="10" spans="1:5" ht="15" customHeight="1" x14ac:dyDescent="0.3">
      <c r="A10" s="16">
        <v>8</v>
      </c>
      <c r="B10" s="45">
        <v>20250124</v>
      </c>
      <c r="C10" s="46" t="s">
        <v>107</v>
      </c>
      <c r="D10" s="24">
        <v>201300</v>
      </c>
      <c r="E10" s="46" t="s">
        <v>76</v>
      </c>
    </row>
    <row r="11" spans="1:5" ht="15" customHeight="1" x14ac:dyDescent="0.3">
      <c r="A11" s="16">
        <v>9</v>
      </c>
      <c r="B11" s="45">
        <v>20250205</v>
      </c>
      <c r="C11" s="46" t="s">
        <v>109</v>
      </c>
      <c r="D11" s="24">
        <v>354610</v>
      </c>
      <c r="E11" s="46" t="s">
        <v>80</v>
      </c>
    </row>
    <row r="12" spans="1:5" ht="15" customHeight="1" x14ac:dyDescent="0.3">
      <c r="A12" s="16">
        <v>10</v>
      </c>
      <c r="B12" s="45">
        <v>20250207</v>
      </c>
      <c r="C12" s="46" t="s">
        <v>108</v>
      </c>
      <c r="D12" s="24">
        <v>132000</v>
      </c>
      <c r="E12" s="46" t="s">
        <v>76</v>
      </c>
    </row>
    <row r="13" spans="1:5" ht="15" customHeight="1" x14ac:dyDescent="0.3">
      <c r="A13" s="16">
        <v>11</v>
      </c>
      <c r="B13" s="45">
        <v>20250214</v>
      </c>
      <c r="C13" s="46" t="s">
        <v>110</v>
      </c>
      <c r="D13" s="24">
        <v>195540</v>
      </c>
      <c r="E13" s="46" t="s">
        <v>80</v>
      </c>
    </row>
    <row r="14" spans="1:5" ht="15" customHeight="1" x14ac:dyDescent="0.3">
      <c r="A14" s="16">
        <v>12</v>
      </c>
      <c r="B14" s="45">
        <v>20250218</v>
      </c>
      <c r="C14" s="46" t="s">
        <v>54</v>
      </c>
      <c r="D14" s="24">
        <v>22000</v>
      </c>
      <c r="E14" s="46" t="s">
        <v>76</v>
      </c>
    </row>
    <row r="15" spans="1:5" ht="15" customHeight="1" x14ac:dyDescent="0.3">
      <c r="A15" s="16">
        <v>13</v>
      </c>
      <c r="B15" s="45">
        <v>20250225</v>
      </c>
      <c r="C15" s="46" t="s">
        <v>111</v>
      </c>
      <c r="D15" s="24">
        <v>80000</v>
      </c>
      <c r="E15" s="46" t="s">
        <v>81</v>
      </c>
    </row>
    <row r="16" spans="1:5" ht="15" customHeight="1" x14ac:dyDescent="0.3">
      <c r="A16" s="16">
        <v>14</v>
      </c>
      <c r="B16" s="45">
        <v>20250225</v>
      </c>
      <c r="C16" s="46" t="s">
        <v>112</v>
      </c>
      <c r="D16" s="24">
        <v>3191700</v>
      </c>
      <c r="E16" s="46" t="s">
        <v>79</v>
      </c>
    </row>
    <row r="17" spans="1:5" ht="15" customHeight="1" x14ac:dyDescent="0.3">
      <c r="A17" s="16">
        <v>15</v>
      </c>
      <c r="B17" s="45">
        <v>20250225</v>
      </c>
      <c r="C17" s="46" t="s">
        <v>113</v>
      </c>
      <c r="D17" s="24">
        <v>2899000</v>
      </c>
      <c r="E17" s="46" t="s">
        <v>80</v>
      </c>
    </row>
    <row r="18" spans="1:5" ht="15" customHeight="1" x14ac:dyDescent="0.3">
      <c r="A18" s="16">
        <v>16</v>
      </c>
      <c r="B18" s="45">
        <v>20250225</v>
      </c>
      <c r="C18" s="46" t="s">
        <v>113</v>
      </c>
      <c r="D18" s="24">
        <v>2740000</v>
      </c>
      <c r="E18" s="46" t="s">
        <v>78</v>
      </c>
    </row>
    <row r="19" spans="1:5" ht="15" customHeight="1" x14ac:dyDescent="0.3">
      <c r="A19" s="16">
        <v>17</v>
      </c>
      <c r="B19" s="45">
        <v>20250318</v>
      </c>
      <c r="C19" s="46" t="s">
        <v>163</v>
      </c>
      <c r="D19" s="24">
        <v>32800</v>
      </c>
      <c r="E19" s="46" t="s">
        <v>76</v>
      </c>
    </row>
    <row r="20" spans="1:5" ht="15" customHeight="1" x14ac:dyDescent="0.3">
      <c r="A20" s="16">
        <v>18</v>
      </c>
      <c r="B20" s="45">
        <v>20250321</v>
      </c>
      <c r="C20" s="46" t="s">
        <v>169</v>
      </c>
      <c r="D20" s="24">
        <v>300000</v>
      </c>
      <c r="E20" s="46" t="s">
        <v>76</v>
      </c>
    </row>
    <row r="21" spans="1:5" ht="15" customHeight="1" x14ac:dyDescent="0.3">
      <c r="A21" s="16">
        <v>19</v>
      </c>
      <c r="B21" s="45">
        <v>20250325</v>
      </c>
      <c r="C21" s="46" t="s">
        <v>114</v>
      </c>
      <c r="D21" s="24">
        <v>80000</v>
      </c>
      <c r="E21" s="46" t="s">
        <v>81</v>
      </c>
    </row>
    <row r="22" spans="1:5" ht="15" customHeight="1" x14ac:dyDescent="0.3">
      <c r="A22" s="16">
        <v>20</v>
      </c>
      <c r="B22" s="45">
        <v>20250325</v>
      </c>
      <c r="C22" s="46" t="s">
        <v>115</v>
      </c>
      <c r="D22" s="24">
        <v>3191700</v>
      </c>
      <c r="E22" s="46" t="s">
        <v>79</v>
      </c>
    </row>
    <row r="23" spans="1:5" ht="15" customHeight="1" x14ac:dyDescent="0.3">
      <c r="A23" s="16">
        <v>21</v>
      </c>
      <c r="B23" s="45">
        <v>20250325</v>
      </c>
      <c r="C23" s="46" t="s">
        <v>117</v>
      </c>
      <c r="D23" s="24">
        <v>25000</v>
      </c>
      <c r="E23" s="46" t="s">
        <v>76</v>
      </c>
    </row>
    <row r="24" spans="1:5" ht="15" customHeight="1" x14ac:dyDescent="0.3">
      <c r="A24" s="16">
        <v>22</v>
      </c>
      <c r="B24" s="45">
        <v>20250327</v>
      </c>
      <c r="C24" s="46" t="s">
        <v>116</v>
      </c>
      <c r="D24" s="24">
        <v>2738000</v>
      </c>
      <c r="E24" s="46" t="s">
        <v>80</v>
      </c>
    </row>
    <row r="25" spans="1:5" ht="15" customHeight="1" x14ac:dyDescent="0.3">
      <c r="A25" s="16">
        <v>23</v>
      </c>
      <c r="B25" s="45">
        <v>20250327</v>
      </c>
      <c r="C25" s="46" t="s">
        <v>55</v>
      </c>
      <c r="D25" s="24">
        <v>22000</v>
      </c>
      <c r="E25" s="46" t="s">
        <v>76</v>
      </c>
    </row>
    <row r="26" spans="1:5" ht="15" customHeight="1" x14ac:dyDescent="0.3">
      <c r="A26" s="16">
        <v>24</v>
      </c>
      <c r="B26" s="45">
        <v>20250327</v>
      </c>
      <c r="C26" s="46" t="s">
        <v>116</v>
      </c>
      <c r="D26" s="24">
        <v>3430000</v>
      </c>
      <c r="E26" s="46" t="s">
        <v>80</v>
      </c>
    </row>
    <row r="27" spans="1:5" ht="15" customHeight="1" x14ac:dyDescent="0.3">
      <c r="A27" s="16">
        <v>25</v>
      </c>
      <c r="B27" s="45">
        <v>20250328</v>
      </c>
      <c r="C27" s="46" t="s">
        <v>118</v>
      </c>
      <c r="D27" s="24">
        <v>140000</v>
      </c>
      <c r="E27" s="46" t="s">
        <v>76</v>
      </c>
    </row>
    <row r="28" spans="1:5" ht="15" customHeight="1" x14ac:dyDescent="0.3">
      <c r="A28" s="16">
        <v>26</v>
      </c>
      <c r="B28" s="45">
        <v>20250425</v>
      </c>
      <c r="C28" s="46" t="s">
        <v>120</v>
      </c>
      <c r="D28" s="24">
        <v>3236470</v>
      </c>
      <c r="E28" s="46" t="s">
        <v>79</v>
      </c>
    </row>
    <row r="29" spans="1:5" ht="15" customHeight="1" x14ac:dyDescent="0.3">
      <c r="A29" s="16">
        <v>27</v>
      </c>
      <c r="B29" s="45">
        <v>20250429</v>
      </c>
      <c r="C29" s="46" t="s">
        <v>121</v>
      </c>
      <c r="D29" s="24">
        <v>100000</v>
      </c>
      <c r="E29" s="46" t="s">
        <v>76</v>
      </c>
    </row>
    <row r="30" spans="1:5" ht="15" customHeight="1" x14ac:dyDescent="0.3">
      <c r="A30" s="16">
        <v>28</v>
      </c>
      <c r="B30" s="45">
        <v>20250429</v>
      </c>
      <c r="C30" s="46" t="s">
        <v>56</v>
      </c>
      <c r="D30" s="24">
        <v>22000</v>
      </c>
      <c r="E30" s="46" t="s">
        <v>76</v>
      </c>
    </row>
    <row r="31" spans="1:5" ht="15" customHeight="1" x14ac:dyDescent="0.3">
      <c r="A31" s="16">
        <v>29</v>
      </c>
      <c r="B31" s="45">
        <v>20250429</v>
      </c>
      <c r="C31" s="46" t="s">
        <v>122</v>
      </c>
      <c r="D31" s="24">
        <v>3434000</v>
      </c>
      <c r="E31" s="46" t="s">
        <v>80</v>
      </c>
    </row>
    <row r="32" spans="1:5" ht="15" customHeight="1" x14ac:dyDescent="0.3">
      <c r="A32" s="16">
        <v>30</v>
      </c>
      <c r="B32" s="45">
        <v>20250429</v>
      </c>
      <c r="C32" s="46" t="s">
        <v>122</v>
      </c>
      <c r="D32" s="24">
        <v>5850000</v>
      </c>
      <c r="E32" s="46" t="s">
        <v>82</v>
      </c>
    </row>
    <row r="33" spans="1:5" ht="15" customHeight="1" x14ac:dyDescent="0.3">
      <c r="A33" s="16">
        <v>31</v>
      </c>
      <c r="B33" s="45">
        <v>20250429</v>
      </c>
      <c r="C33" s="46" t="s">
        <v>123</v>
      </c>
      <c r="D33" s="24">
        <v>120000</v>
      </c>
      <c r="E33" s="46" t="s">
        <v>80</v>
      </c>
    </row>
    <row r="34" spans="1:5" ht="15" customHeight="1" x14ac:dyDescent="0.3">
      <c r="A34" s="16">
        <v>32</v>
      </c>
      <c r="B34" s="45">
        <v>20250429</v>
      </c>
      <c r="C34" s="46" t="s">
        <v>57</v>
      </c>
      <c r="D34" s="24">
        <v>53990</v>
      </c>
      <c r="E34" s="46" t="s">
        <v>76</v>
      </c>
    </row>
    <row r="35" spans="1:5" ht="15" customHeight="1" x14ac:dyDescent="0.3">
      <c r="A35" s="16">
        <v>33</v>
      </c>
      <c r="B35" s="45">
        <v>20250514</v>
      </c>
      <c r="C35" s="46" t="s">
        <v>124</v>
      </c>
      <c r="D35" s="24">
        <v>25000</v>
      </c>
      <c r="E35" s="46" t="s">
        <v>76</v>
      </c>
    </row>
    <row r="36" spans="1:5" ht="15" customHeight="1" x14ac:dyDescent="0.3">
      <c r="A36" s="16">
        <v>34</v>
      </c>
      <c r="B36" s="45">
        <v>20250514</v>
      </c>
      <c r="C36" s="46" t="s">
        <v>58</v>
      </c>
      <c r="D36" s="24">
        <v>249790</v>
      </c>
      <c r="E36" s="46" t="s">
        <v>76</v>
      </c>
    </row>
    <row r="37" spans="1:5" ht="15" customHeight="1" x14ac:dyDescent="0.3">
      <c r="A37" s="16">
        <v>35</v>
      </c>
      <c r="B37" s="45">
        <v>20250522</v>
      </c>
      <c r="C37" s="46" t="s">
        <v>59</v>
      </c>
      <c r="D37" s="24">
        <v>245340</v>
      </c>
      <c r="E37" s="46" t="s">
        <v>76</v>
      </c>
    </row>
    <row r="38" spans="1:5" ht="15" customHeight="1" x14ac:dyDescent="0.3">
      <c r="A38" s="16">
        <v>36</v>
      </c>
      <c r="B38" s="45">
        <v>20250523</v>
      </c>
      <c r="C38" s="46" t="s">
        <v>125</v>
      </c>
      <c r="D38" s="24">
        <v>3191700</v>
      </c>
      <c r="E38" s="46" t="s">
        <v>79</v>
      </c>
    </row>
    <row r="39" spans="1:5" ht="15" customHeight="1" x14ac:dyDescent="0.3">
      <c r="A39" s="16">
        <v>37</v>
      </c>
      <c r="B39" s="45">
        <v>20250523</v>
      </c>
      <c r="C39" s="46" t="s">
        <v>60</v>
      </c>
      <c r="D39" s="24">
        <v>357350</v>
      </c>
      <c r="E39" s="46" t="s">
        <v>81</v>
      </c>
    </row>
    <row r="40" spans="1:5" ht="15" customHeight="1" x14ac:dyDescent="0.3">
      <c r="A40" s="16">
        <v>38</v>
      </c>
      <c r="B40" s="45">
        <v>20250526</v>
      </c>
      <c r="C40" s="46" t="s">
        <v>127</v>
      </c>
      <c r="D40" s="24">
        <v>80000</v>
      </c>
      <c r="E40" s="46" t="s">
        <v>81</v>
      </c>
    </row>
    <row r="41" spans="1:5" ht="15" customHeight="1" x14ac:dyDescent="0.3">
      <c r="A41" s="16">
        <v>39</v>
      </c>
      <c r="B41" s="45">
        <v>20250526</v>
      </c>
      <c r="C41" s="46" t="s">
        <v>61</v>
      </c>
      <c r="D41" s="24">
        <v>22000</v>
      </c>
      <c r="E41" s="46" t="s">
        <v>76</v>
      </c>
    </row>
    <row r="42" spans="1:5" ht="15" customHeight="1" x14ac:dyDescent="0.3">
      <c r="A42" s="16">
        <v>40</v>
      </c>
      <c r="B42" s="45">
        <v>20250526</v>
      </c>
      <c r="C42" s="46" t="s">
        <v>126</v>
      </c>
      <c r="D42" s="24">
        <v>4475000</v>
      </c>
      <c r="E42" s="46" t="s">
        <v>82</v>
      </c>
    </row>
    <row r="43" spans="1:5" ht="15" customHeight="1" x14ac:dyDescent="0.3">
      <c r="A43" s="16">
        <v>41</v>
      </c>
      <c r="B43" s="45">
        <v>20250526</v>
      </c>
      <c r="C43" s="46" t="s">
        <v>129</v>
      </c>
      <c r="D43" s="24">
        <v>2870000</v>
      </c>
      <c r="E43" s="46" t="s">
        <v>80</v>
      </c>
    </row>
    <row r="44" spans="1:5" ht="15" customHeight="1" x14ac:dyDescent="0.3">
      <c r="A44" s="16">
        <v>42</v>
      </c>
      <c r="B44" s="45">
        <v>20250528</v>
      </c>
      <c r="C44" s="46" t="s">
        <v>128</v>
      </c>
      <c r="D44" s="24">
        <v>440000</v>
      </c>
      <c r="E44" s="46" t="s">
        <v>81</v>
      </c>
    </row>
    <row r="45" spans="1:5" ht="15" customHeight="1" x14ac:dyDescent="0.3">
      <c r="A45" s="16">
        <v>43</v>
      </c>
      <c r="B45" s="45">
        <v>20250602</v>
      </c>
      <c r="C45" s="46" t="s">
        <v>62</v>
      </c>
      <c r="D45" s="24">
        <v>300000</v>
      </c>
      <c r="E45" s="46" t="s">
        <v>76</v>
      </c>
    </row>
    <row r="46" spans="1:5" ht="15" customHeight="1" x14ac:dyDescent="0.3">
      <c r="A46" s="16">
        <v>44</v>
      </c>
      <c r="B46" s="45">
        <v>20250625</v>
      </c>
      <c r="C46" s="46" t="s">
        <v>181</v>
      </c>
      <c r="D46" s="24">
        <v>3191700</v>
      </c>
      <c r="E46" s="46" t="s">
        <v>79</v>
      </c>
    </row>
    <row r="47" spans="1:5" ht="15" customHeight="1" x14ac:dyDescent="0.3">
      <c r="A47" s="16">
        <v>45</v>
      </c>
      <c r="B47" s="45">
        <v>20250625</v>
      </c>
      <c r="C47" s="46" t="s">
        <v>130</v>
      </c>
      <c r="D47" s="24">
        <v>-300000</v>
      </c>
      <c r="E47" s="46" t="s">
        <v>76</v>
      </c>
    </row>
    <row r="48" spans="1:5" ht="15" customHeight="1" x14ac:dyDescent="0.3">
      <c r="A48" s="16">
        <v>46</v>
      </c>
      <c r="B48" s="45">
        <v>20250626</v>
      </c>
      <c r="C48" s="46" t="s">
        <v>63</v>
      </c>
      <c r="D48" s="24">
        <v>22000</v>
      </c>
      <c r="E48" s="46" t="s">
        <v>76</v>
      </c>
    </row>
    <row r="49" spans="1:5" ht="15" customHeight="1" x14ac:dyDescent="0.3">
      <c r="A49" s="16">
        <v>47</v>
      </c>
      <c r="B49" s="45">
        <v>20250627</v>
      </c>
      <c r="C49" s="46" t="s">
        <v>131</v>
      </c>
      <c r="D49" s="24">
        <v>5745000</v>
      </c>
      <c r="E49" s="46" t="s">
        <v>82</v>
      </c>
    </row>
    <row r="50" spans="1:5" ht="15" customHeight="1" x14ac:dyDescent="0.3">
      <c r="A50" s="16">
        <v>48</v>
      </c>
      <c r="B50" s="45">
        <v>20250627</v>
      </c>
      <c r="C50" s="46" t="s">
        <v>130</v>
      </c>
      <c r="D50" s="24">
        <v>300000</v>
      </c>
      <c r="E50" s="46" t="s">
        <v>76</v>
      </c>
    </row>
    <row r="51" spans="1:5" ht="15" customHeight="1" x14ac:dyDescent="0.3">
      <c r="A51" s="16">
        <v>49</v>
      </c>
      <c r="B51" s="45">
        <v>20250627</v>
      </c>
      <c r="C51" s="46" t="s">
        <v>164</v>
      </c>
      <c r="D51" s="24">
        <v>1875000</v>
      </c>
      <c r="E51" s="46" t="s">
        <v>80</v>
      </c>
    </row>
    <row r="52" spans="1:5" ht="15" customHeight="1" x14ac:dyDescent="0.3">
      <c r="A52" s="16">
        <v>50</v>
      </c>
      <c r="B52" s="45">
        <v>20250711</v>
      </c>
      <c r="C52" s="46" t="s">
        <v>165</v>
      </c>
      <c r="D52" s="24">
        <v>28000</v>
      </c>
      <c r="E52" s="46" t="s">
        <v>76</v>
      </c>
    </row>
    <row r="53" spans="1:5" ht="15" customHeight="1" x14ac:dyDescent="0.3">
      <c r="A53" s="16">
        <v>51</v>
      </c>
      <c r="B53" s="45">
        <v>20250715</v>
      </c>
      <c r="C53" s="46" t="s">
        <v>64</v>
      </c>
      <c r="D53" s="24">
        <v>21700</v>
      </c>
      <c r="E53" s="46" t="s">
        <v>76</v>
      </c>
    </row>
    <row r="54" spans="1:5" ht="15" customHeight="1" x14ac:dyDescent="0.3">
      <c r="A54" s="16">
        <v>52</v>
      </c>
      <c r="B54" s="45">
        <v>20250722</v>
      </c>
      <c r="C54" s="46" t="s">
        <v>65</v>
      </c>
      <c r="D54" s="24">
        <v>22000</v>
      </c>
      <c r="E54" s="46" t="s">
        <v>76</v>
      </c>
    </row>
    <row r="55" spans="1:5" ht="15" customHeight="1" x14ac:dyDescent="0.3">
      <c r="A55" s="16">
        <v>53</v>
      </c>
      <c r="B55" s="45">
        <v>20250722</v>
      </c>
      <c r="C55" s="46" t="s">
        <v>166</v>
      </c>
      <c r="D55" s="24">
        <v>100000</v>
      </c>
      <c r="E55" s="46" t="s">
        <v>76</v>
      </c>
    </row>
    <row r="56" spans="1:5" ht="15" customHeight="1" x14ac:dyDescent="0.3">
      <c r="A56" s="16">
        <v>54</v>
      </c>
      <c r="B56" s="45">
        <v>20250722</v>
      </c>
      <c r="C56" s="46" t="s">
        <v>66</v>
      </c>
      <c r="D56" s="24">
        <v>3000000</v>
      </c>
      <c r="E56" s="46" t="s">
        <v>83</v>
      </c>
    </row>
    <row r="57" spans="1:5" ht="15" customHeight="1" x14ac:dyDescent="0.3">
      <c r="A57" s="16">
        <v>55</v>
      </c>
      <c r="B57" s="45">
        <v>20250722</v>
      </c>
      <c r="C57" s="46" t="s">
        <v>67</v>
      </c>
      <c r="D57" s="24">
        <v>500000</v>
      </c>
      <c r="E57" s="46" t="s">
        <v>83</v>
      </c>
    </row>
    <row r="58" spans="1:5" ht="15" customHeight="1" x14ac:dyDescent="0.3">
      <c r="A58" s="16">
        <v>60</v>
      </c>
      <c r="B58" s="45">
        <v>20250731</v>
      </c>
      <c r="C58" s="46" t="s">
        <v>162</v>
      </c>
      <c r="D58" s="24">
        <v>65000</v>
      </c>
      <c r="E58" s="46" t="s">
        <v>76</v>
      </c>
    </row>
    <row r="59" spans="1:5" ht="15" customHeight="1" x14ac:dyDescent="0.3">
      <c r="A59" s="16">
        <v>61</v>
      </c>
      <c r="B59" s="45">
        <v>20250807</v>
      </c>
      <c r="C59" s="46" t="s">
        <v>68</v>
      </c>
      <c r="D59" s="24">
        <v>217200</v>
      </c>
      <c r="E59" s="46" t="s">
        <v>76</v>
      </c>
    </row>
    <row r="60" spans="1:5" ht="15" customHeight="1" x14ac:dyDescent="0.3">
      <c r="A60" s="16">
        <v>62</v>
      </c>
      <c r="B60" s="45">
        <v>20250812</v>
      </c>
      <c r="C60" s="46" t="s">
        <v>69</v>
      </c>
      <c r="D60" s="24">
        <v>290390</v>
      </c>
      <c r="E60" s="46" t="s">
        <v>81</v>
      </c>
    </row>
    <row r="61" spans="1:5" ht="15" customHeight="1" x14ac:dyDescent="0.3">
      <c r="A61" s="16">
        <v>63</v>
      </c>
      <c r="B61" s="45">
        <v>20250825</v>
      </c>
      <c r="C61" s="46" t="s">
        <v>70</v>
      </c>
      <c r="D61" s="24">
        <v>2999700</v>
      </c>
      <c r="E61" s="46" t="s">
        <v>83</v>
      </c>
    </row>
    <row r="62" spans="1:5" ht="15" customHeight="1" x14ac:dyDescent="0.3">
      <c r="A62" s="16">
        <v>64</v>
      </c>
      <c r="B62" s="45">
        <v>20250825</v>
      </c>
      <c r="C62" s="46" t="s">
        <v>135</v>
      </c>
      <c r="D62" s="24">
        <v>3190440</v>
      </c>
      <c r="E62" s="46" t="s">
        <v>79</v>
      </c>
    </row>
    <row r="63" spans="1:5" ht="15" customHeight="1" x14ac:dyDescent="0.3">
      <c r="A63" s="16">
        <v>65</v>
      </c>
      <c r="B63" s="45">
        <v>20250825</v>
      </c>
      <c r="C63" s="46" t="s">
        <v>156</v>
      </c>
      <c r="D63" s="24">
        <v>199980</v>
      </c>
      <c r="E63" s="46" t="s">
        <v>83</v>
      </c>
    </row>
    <row r="64" spans="1:5" ht="15" customHeight="1" x14ac:dyDescent="0.3">
      <c r="A64" s="16">
        <v>66</v>
      </c>
      <c r="B64" s="45">
        <v>20250826</v>
      </c>
      <c r="C64" s="46" t="s">
        <v>71</v>
      </c>
      <c r="D64" s="24">
        <v>22000</v>
      </c>
      <c r="E64" s="46" t="s">
        <v>76</v>
      </c>
    </row>
    <row r="65" spans="1:5" ht="15" customHeight="1" x14ac:dyDescent="0.3">
      <c r="A65" s="16">
        <v>67</v>
      </c>
      <c r="B65" s="45">
        <v>20250826</v>
      </c>
      <c r="C65" s="46" t="s">
        <v>134</v>
      </c>
      <c r="D65" s="24">
        <v>25000</v>
      </c>
      <c r="E65" s="46" t="s">
        <v>76</v>
      </c>
    </row>
    <row r="66" spans="1:5" ht="15" customHeight="1" x14ac:dyDescent="0.3">
      <c r="A66" s="16">
        <v>68</v>
      </c>
      <c r="B66" s="45">
        <v>20250826</v>
      </c>
      <c r="C66" s="46" t="s">
        <v>133</v>
      </c>
      <c r="D66" s="24">
        <v>120000</v>
      </c>
      <c r="E66" s="46" t="s">
        <v>80</v>
      </c>
    </row>
    <row r="67" spans="1:5" ht="15" customHeight="1" x14ac:dyDescent="0.3">
      <c r="A67" s="16">
        <v>69</v>
      </c>
      <c r="B67" s="45">
        <v>20250826</v>
      </c>
      <c r="C67" s="46" t="s">
        <v>132</v>
      </c>
      <c r="D67" s="24">
        <v>4075000</v>
      </c>
      <c r="E67" s="46" t="s">
        <v>77</v>
      </c>
    </row>
    <row r="68" spans="1:5" ht="15" customHeight="1" x14ac:dyDescent="0.3">
      <c r="A68" s="16">
        <v>70</v>
      </c>
      <c r="B68" s="45">
        <v>20250826</v>
      </c>
      <c r="C68" s="46" t="s">
        <v>137</v>
      </c>
      <c r="D68" s="24">
        <v>4305000</v>
      </c>
      <c r="E68" s="46" t="s">
        <v>78</v>
      </c>
    </row>
    <row r="69" spans="1:5" ht="15" customHeight="1" x14ac:dyDescent="0.3">
      <c r="A69" s="16">
        <v>71</v>
      </c>
      <c r="B69" s="45">
        <v>20250827</v>
      </c>
      <c r="C69" s="46" t="s">
        <v>137</v>
      </c>
      <c r="D69" s="24">
        <v>470000</v>
      </c>
      <c r="E69" s="46" t="s">
        <v>81</v>
      </c>
    </row>
    <row r="70" spans="1:5" ht="15" customHeight="1" x14ac:dyDescent="0.3">
      <c r="A70" s="16">
        <v>72</v>
      </c>
      <c r="B70" s="45">
        <v>20250828</v>
      </c>
      <c r="C70" s="46" t="s">
        <v>157</v>
      </c>
      <c r="D70" s="24">
        <v>248720</v>
      </c>
      <c r="E70" s="46" t="s">
        <v>81</v>
      </c>
    </row>
    <row r="71" spans="1:5" ht="15" customHeight="1" x14ac:dyDescent="0.3">
      <c r="A71" s="16">
        <v>73</v>
      </c>
      <c r="B71" s="45">
        <v>20250828</v>
      </c>
      <c r="C71" s="46" t="s">
        <v>158</v>
      </c>
      <c r="D71" s="24">
        <v>446900</v>
      </c>
      <c r="E71" s="46" t="s">
        <v>76</v>
      </c>
    </row>
    <row r="72" spans="1:5" ht="15" customHeight="1" x14ac:dyDescent="0.3">
      <c r="A72" s="16">
        <v>74</v>
      </c>
      <c r="B72" s="45">
        <v>20250905</v>
      </c>
      <c r="C72" s="46" t="s">
        <v>159</v>
      </c>
      <c r="D72" s="24">
        <v>130000</v>
      </c>
      <c r="E72" s="46" t="s">
        <v>76</v>
      </c>
    </row>
    <row r="73" spans="1:5" ht="15" customHeight="1" x14ac:dyDescent="0.3">
      <c r="A73" s="16">
        <v>75</v>
      </c>
      <c r="B73" s="45">
        <v>20250909</v>
      </c>
      <c r="C73" s="46" t="s">
        <v>136</v>
      </c>
      <c r="D73" s="24">
        <v>350000</v>
      </c>
      <c r="E73" s="46" t="s">
        <v>76</v>
      </c>
    </row>
    <row r="74" spans="1:5" ht="15" customHeight="1" x14ac:dyDescent="0.3">
      <c r="A74" s="16">
        <v>76</v>
      </c>
      <c r="B74" s="45">
        <v>20250909</v>
      </c>
      <c r="C74" s="46" t="s">
        <v>167</v>
      </c>
      <c r="D74" s="24">
        <v>80000</v>
      </c>
      <c r="E74" s="46" t="s">
        <v>76</v>
      </c>
    </row>
    <row r="75" spans="1:5" ht="15" customHeight="1" x14ac:dyDescent="0.3">
      <c r="A75" s="16">
        <v>77</v>
      </c>
      <c r="B75" s="45">
        <v>20250912</v>
      </c>
      <c r="C75" s="46" t="s">
        <v>160</v>
      </c>
      <c r="D75" s="24">
        <v>167820</v>
      </c>
      <c r="E75" s="46" t="s">
        <v>76</v>
      </c>
    </row>
    <row r="76" spans="1:5" ht="15" customHeight="1" x14ac:dyDescent="0.3">
      <c r="A76" s="16">
        <v>78</v>
      </c>
      <c r="B76" s="45">
        <v>20250912</v>
      </c>
      <c r="C76" s="46" t="s">
        <v>161</v>
      </c>
      <c r="D76" s="24">
        <v>749720</v>
      </c>
      <c r="E76" s="46" t="s">
        <v>76</v>
      </c>
    </row>
    <row r="77" spans="1:5" ht="15" customHeight="1" x14ac:dyDescent="0.3">
      <c r="A77" s="16">
        <v>79</v>
      </c>
      <c r="B77" s="45">
        <v>20250923</v>
      </c>
      <c r="C77" s="46" t="s">
        <v>168</v>
      </c>
      <c r="D77" s="24">
        <v>22000</v>
      </c>
      <c r="E77" s="46" t="s">
        <v>76</v>
      </c>
    </row>
    <row r="78" spans="1:5" ht="15" customHeight="1" x14ac:dyDescent="0.3">
      <c r="A78" s="16">
        <v>80</v>
      </c>
      <c r="B78" s="45">
        <v>20250925</v>
      </c>
      <c r="C78" s="46" t="s">
        <v>140</v>
      </c>
      <c r="D78" s="24">
        <v>3190440</v>
      </c>
      <c r="E78" s="46" t="s">
        <v>79</v>
      </c>
    </row>
    <row r="79" spans="1:5" ht="15" customHeight="1" x14ac:dyDescent="0.3">
      <c r="A79" s="16">
        <v>81</v>
      </c>
      <c r="B79" s="45">
        <v>20250925</v>
      </c>
      <c r="C79" s="46" t="s">
        <v>138</v>
      </c>
      <c r="D79" s="24">
        <v>80000</v>
      </c>
      <c r="E79" s="46" t="s">
        <v>81</v>
      </c>
    </row>
    <row r="80" spans="1:5" ht="15" customHeight="1" x14ac:dyDescent="0.3">
      <c r="A80" s="16">
        <v>82</v>
      </c>
      <c r="B80" s="45">
        <v>20250925</v>
      </c>
      <c r="C80" s="46" t="s">
        <v>139</v>
      </c>
      <c r="D80" s="24">
        <v>40000</v>
      </c>
      <c r="E80" s="46" t="s">
        <v>76</v>
      </c>
    </row>
    <row r="81" spans="1:5" ht="15" customHeight="1" x14ac:dyDescent="0.3">
      <c r="A81" s="16">
        <v>83</v>
      </c>
      <c r="B81" s="45">
        <v>20250929</v>
      </c>
      <c r="C81" s="46" t="s">
        <v>156</v>
      </c>
      <c r="D81" s="24">
        <v>20</v>
      </c>
      <c r="E81" s="46" t="s">
        <v>83</v>
      </c>
    </row>
    <row r="82" spans="1:5" ht="15" customHeight="1" x14ac:dyDescent="0.3">
      <c r="A82" s="16">
        <v>84</v>
      </c>
      <c r="B82" s="45">
        <v>20250930</v>
      </c>
      <c r="C82" s="46" t="s">
        <v>141</v>
      </c>
      <c r="D82" s="24">
        <v>2755000</v>
      </c>
      <c r="E82" s="46" t="s">
        <v>78</v>
      </c>
    </row>
    <row r="83" spans="1:5" ht="15" customHeight="1" x14ac:dyDescent="0.3">
      <c r="A83" s="16">
        <v>85</v>
      </c>
      <c r="B83" s="45">
        <v>20250930</v>
      </c>
      <c r="C83" s="46" t="s">
        <v>142</v>
      </c>
      <c r="D83" s="24">
        <v>5205000</v>
      </c>
      <c r="E83" s="46" t="s">
        <v>78</v>
      </c>
    </row>
    <row r="84" spans="1:5" ht="15" customHeight="1" x14ac:dyDescent="0.3">
      <c r="A84" s="16">
        <v>86</v>
      </c>
      <c r="B84" s="45">
        <v>20250930</v>
      </c>
      <c r="C84" s="46" t="s">
        <v>72</v>
      </c>
      <c r="D84" s="24">
        <v>12910440</v>
      </c>
      <c r="E84" s="46" t="s">
        <v>78</v>
      </c>
    </row>
    <row r="85" spans="1:5" ht="15" customHeight="1" x14ac:dyDescent="0.3">
      <c r="A85" s="16">
        <v>87</v>
      </c>
      <c r="B85" s="45">
        <v>20251021</v>
      </c>
      <c r="C85" s="46" t="s">
        <v>73</v>
      </c>
      <c r="D85" s="24">
        <v>22000</v>
      </c>
      <c r="E85" s="46" t="s">
        <v>76</v>
      </c>
    </row>
    <row r="86" spans="1:5" ht="15" customHeight="1" x14ac:dyDescent="0.3">
      <c r="A86" s="16">
        <v>88</v>
      </c>
      <c r="B86" s="45">
        <v>20251021</v>
      </c>
      <c r="C86" s="46" t="s">
        <v>149</v>
      </c>
      <c r="D86" s="24">
        <v>120000</v>
      </c>
      <c r="E86" s="46" t="s">
        <v>80</v>
      </c>
    </row>
    <row r="87" spans="1:5" ht="15" customHeight="1" x14ac:dyDescent="0.3">
      <c r="A87" s="16">
        <v>89</v>
      </c>
      <c r="B87" s="45">
        <v>20251024</v>
      </c>
      <c r="C87" s="46" t="s">
        <v>143</v>
      </c>
      <c r="D87" s="24">
        <v>3190440</v>
      </c>
      <c r="E87" s="46" t="s">
        <v>79</v>
      </c>
    </row>
    <row r="88" spans="1:5" ht="15" customHeight="1" x14ac:dyDescent="0.3">
      <c r="A88" s="16">
        <v>90</v>
      </c>
      <c r="B88" s="45">
        <v>20251024</v>
      </c>
      <c r="C88" s="46" t="s">
        <v>144</v>
      </c>
      <c r="D88" s="24">
        <v>2920000</v>
      </c>
      <c r="E88" s="46" t="s">
        <v>78</v>
      </c>
    </row>
    <row r="89" spans="1:5" ht="15" customHeight="1" x14ac:dyDescent="0.3">
      <c r="A89" s="16">
        <v>91</v>
      </c>
      <c r="B89" s="45">
        <v>20251024</v>
      </c>
      <c r="C89" s="46" t="s">
        <v>145</v>
      </c>
      <c r="D89" s="24">
        <v>1475000</v>
      </c>
      <c r="E89" s="46" t="s">
        <v>78</v>
      </c>
    </row>
    <row r="90" spans="1:5" ht="15" customHeight="1" x14ac:dyDescent="0.3">
      <c r="A90" s="16">
        <v>92</v>
      </c>
      <c r="B90" s="45">
        <v>20251103</v>
      </c>
      <c r="C90" s="46" t="s">
        <v>150</v>
      </c>
      <c r="D90" s="24">
        <v>1009000</v>
      </c>
      <c r="E90" s="46" t="s">
        <v>81</v>
      </c>
    </row>
    <row r="91" spans="1:5" ht="15" customHeight="1" x14ac:dyDescent="0.3">
      <c r="A91" s="16">
        <v>93</v>
      </c>
      <c r="B91" s="45">
        <v>20251104</v>
      </c>
      <c r="C91" s="46" t="s">
        <v>152</v>
      </c>
      <c r="D91" s="24">
        <v>23600</v>
      </c>
      <c r="E91" s="46" t="s">
        <v>76</v>
      </c>
    </row>
    <row r="92" spans="1:5" ht="15" customHeight="1" x14ac:dyDescent="0.3">
      <c r="A92" s="16">
        <v>94</v>
      </c>
      <c r="B92" s="45">
        <v>20251106</v>
      </c>
      <c r="C92" s="46" t="s">
        <v>151</v>
      </c>
      <c r="D92" s="24">
        <v>234300</v>
      </c>
      <c r="E92" s="46" t="s">
        <v>76</v>
      </c>
    </row>
    <row r="93" spans="1:5" ht="15" customHeight="1" x14ac:dyDescent="0.3">
      <c r="A93" s="16">
        <v>95</v>
      </c>
      <c r="B93" s="45">
        <v>20251121</v>
      </c>
      <c r="C93" s="46" t="s">
        <v>151</v>
      </c>
      <c r="D93" s="24">
        <v>499250</v>
      </c>
      <c r="E93" s="46" t="s">
        <v>76</v>
      </c>
    </row>
    <row r="94" spans="1:5" ht="15" customHeight="1" x14ac:dyDescent="0.3">
      <c r="A94" s="16">
        <v>96</v>
      </c>
      <c r="B94" s="45">
        <v>20251124</v>
      </c>
      <c r="C94" s="46" t="s">
        <v>153</v>
      </c>
      <c r="D94" s="24">
        <v>128000</v>
      </c>
      <c r="E94" s="46" t="s">
        <v>76</v>
      </c>
    </row>
    <row r="95" spans="1:5" ht="15" customHeight="1" x14ac:dyDescent="0.3">
      <c r="A95" s="16">
        <v>97</v>
      </c>
      <c r="B95" s="45">
        <v>20251125</v>
      </c>
      <c r="C95" s="46" t="s">
        <v>146</v>
      </c>
      <c r="D95" s="24">
        <v>3190440</v>
      </c>
      <c r="E95" s="46" t="s">
        <v>79</v>
      </c>
    </row>
    <row r="96" spans="1:5" ht="15" customHeight="1" x14ac:dyDescent="0.3">
      <c r="A96" s="16">
        <v>98</v>
      </c>
      <c r="B96" s="45">
        <v>20251125</v>
      </c>
      <c r="C96" s="46" t="s">
        <v>148</v>
      </c>
      <c r="D96" s="24">
        <v>120000</v>
      </c>
      <c r="E96" s="46" t="s">
        <v>80</v>
      </c>
    </row>
    <row r="97" spans="1:5" ht="15" customHeight="1" x14ac:dyDescent="0.3">
      <c r="A97" s="16">
        <v>99</v>
      </c>
      <c r="B97" s="45">
        <v>20251125</v>
      </c>
      <c r="C97" s="46" t="s">
        <v>172</v>
      </c>
      <c r="D97" s="24">
        <v>44000</v>
      </c>
      <c r="E97" s="46" t="s">
        <v>76</v>
      </c>
    </row>
    <row r="98" spans="1:5" ht="15" customHeight="1" x14ac:dyDescent="0.3">
      <c r="A98" s="16">
        <v>100</v>
      </c>
      <c r="B98" s="45">
        <v>20251125</v>
      </c>
      <c r="C98" s="46" t="s">
        <v>155</v>
      </c>
      <c r="D98" s="24">
        <v>1615000</v>
      </c>
      <c r="E98" s="46" t="s">
        <v>80</v>
      </c>
    </row>
    <row r="99" spans="1:5" ht="15" customHeight="1" x14ac:dyDescent="0.3">
      <c r="A99" s="16">
        <v>101</v>
      </c>
      <c r="B99" s="45">
        <v>20251125</v>
      </c>
      <c r="C99" s="46" t="s">
        <v>154</v>
      </c>
      <c r="D99" s="24">
        <v>264200</v>
      </c>
      <c r="E99" s="46" t="s">
        <v>76</v>
      </c>
    </row>
    <row r="100" spans="1:5" ht="15" customHeight="1" x14ac:dyDescent="0.3">
      <c r="A100" s="16">
        <v>102</v>
      </c>
      <c r="B100" s="45">
        <v>20251125</v>
      </c>
      <c r="C100" s="46" t="s">
        <v>147</v>
      </c>
      <c r="D100" s="24">
        <v>3650000</v>
      </c>
      <c r="E100" s="46" t="s">
        <v>78</v>
      </c>
    </row>
    <row r="101" spans="1:5" ht="15" customHeight="1" x14ac:dyDescent="0.3">
      <c r="A101" s="16">
        <v>103</v>
      </c>
      <c r="B101" s="45">
        <v>20251125</v>
      </c>
      <c r="C101" s="46" t="s">
        <v>173</v>
      </c>
      <c r="D101" s="24">
        <v>250000</v>
      </c>
      <c r="E101" s="46" t="s">
        <v>76</v>
      </c>
    </row>
    <row r="102" spans="1:5" ht="15" customHeight="1" x14ac:dyDescent="0.3">
      <c r="A102" s="16">
        <v>104</v>
      </c>
      <c r="B102" s="45">
        <v>20251125</v>
      </c>
      <c r="C102" s="46" t="s">
        <v>174</v>
      </c>
      <c r="D102" s="24">
        <v>250000</v>
      </c>
      <c r="E102" s="46" t="s">
        <v>76</v>
      </c>
    </row>
    <row r="103" spans="1:5" ht="15" customHeight="1" x14ac:dyDescent="0.3">
      <c r="A103" s="16">
        <v>105</v>
      </c>
      <c r="B103" s="45">
        <v>20251126</v>
      </c>
      <c r="C103" s="46" t="s">
        <v>175</v>
      </c>
      <c r="D103" s="24">
        <v>2508000</v>
      </c>
      <c r="E103" s="46" t="s">
        <v>83</v>
      </c>
    </row>
    <row r="104" spans="1:5" ht="15" customHeight="1" x14ac:dyDescent="0.3">
      <c r="A104" s="16">
        <v>106</v>
      </c>
      <c r="B104" s="45">
        <v>20251126</v>
      </c>
      <c r="C104" s="46" t="s">
        <v>176</v>
      </c>
      <c r="D104" s="24">
        <v>177900</v>
      </c>
      <c r="E104" s="46" t="s">
        <v>76</v>
      </c>
    </row>
    <row r="105" spans="1:5" ht="15" customHeight="1" x14ac:dyDescent="0.3">
      <c r="A105" s="16">
        <v>107</v>
      </c>
      <c r="B105" s="45">
        <v>20251127</v>
      </c>
      <c r="C105" s="46" t="s">
        <v>177</v>
      </c>
      <c r="D105" s="24">
        <v>250000</v>
      </c>
      <c r="E105" s="46" t="s">
        <v>76</v>
      </c>
    </row>
    <row r="106" spans="1:5" ht="15" customHeight="1" x14ac:dyDescent="0.3">
      <c r="A106" s="16">
        <v>108</v>
      </c>
      <c r="B106" s="45">
        <v>20251128</v>
      </c>
      <c r="C106" s="46" t="s">
        <v>176</v>
      </c>
      <c r="D106" s="24">
        <v>72100</v>
      </c>
      <c r="E106" s="46" t="s">
        <v>76</v>
      </c>
    </row>
    <row r="107" spans="1:5" ht="15" customHeight="1" x14ac:dyDescent="0.3">
      <c r="A107" s="16">
        <v>109</v>
      </c>
      <c r="B107" s="45">
        <v>20251128</v>
      </c>
      <c r="C107" s="46" t="s">
        <v>179</v>
      </c>
      <c r="D107" s="24">
        <v>500000</v>
      </c>
      <c r="E107" s="46" t="s">
        <v>76</v>
      </c>
    </row>
    <row r="108" spans="1:5" ht="15" customHeight="1" x14ac:dyDescent="0.3">
      <c r="A108" s="16">
        <v>110</v>
      </c>
      <c r="B108" s="45">
        <v>20251128</v>
      </c>
      <c r="C108" s="46" t="s">
        <v>178</v>
      </c>
      <c r="D108" s="24">
        <v>250000</v>
      </c>
      <c r="E108" s="46" t="s">
        <v>76</v>
      </c>
    </row>
    <row r="109" spans="1:5" ht="15" customHeight="1" x14ac:dyDescent="0.3">
      <c r="A109" s="16">
        <v>111</v>
      </c>
      <c r="B109" s="45">
        <v>20251202</v>
      </c>
      <c r="C109" s="46" t="s">
        <v>98</v>
      </c>
      <c r="D109" s="24">
        <v>98101</v>
      </c>
      <c r="E109" s="46" t="s">
        <v>83</v>
      </c>
    </row>
    <row r="110" spans="1:5" ht="15" customHeight="1" x14ac:dyDescent="0.3">
      <c r="A110" s="16">
        <v>112</v>
      </c>
      <c r="B110" s="45">
        <v>20251209</v>
      </c>
      <c r="C110" s="46" t="s">
        <v>119</v>
      </c>
      <c r="D110" s="24">
        <v>-3895000</v>
      </c>
      <c r="E110" s="46" t="s">
        <v>79</v>
      </c>
    </row>
    <row r="111" spans="1:5" ht="15" customHeight="1" x14ac:dyDescent="0.3">
      <c r="A111" s="16">
        <v>113</v>
      </c>
      <c r="B111" s="45">
        <v>20251210</v>
      </c>
      <c r="C111" s="46" t="s">
        <v>74</v>
      </c>
      <c r="D111" s="24">
        <v>168400</v>
      </c>
      <c r="E111" s="46" t="s">
        <v>81</v>
      </c>
    </row>
    <row r="112" spans="1:5" ht="15" customHeight="1" x14ac:dyDescent="0.3">
      <c r="A112" s="16">
        <v>114</v>
      </c>
      <c r="B112" s="45">
        <v>20251211</v>
      </c>
      <c r="C112" s="46" t="s">
        <v>119</v>
      </c>
      <c r="D112" s="24">
        <v>3895000</v>
      </c>
      <c r="E112" s="46" t="s">
        <v>79</v>
      </c>
    </row>
    <row r="113" spans="1:5" ht="15" customHeight="1" x14ac:dyDescent="0.3">
      <c r="A113" s="49">
        <v>115</v>
      </c>
      <c r="B113" s="51">
        <v>20251224</v>
      </c>
      <c r="C113" s="52" t="s">
        <v>99</v>
      </c>
      <c r="D113" s="50">
        <v>3235780</v>
      </c>
      <c r="E113" s="46" t="s">
        <v>84</v>
      </c>
    </row>
    <row r="114" spans="1:5" ht="21" customHeight="1" x14ac:dyDescent="0.3">
      <c r="A114" s="89" t="s">
        <v>8</v>
      </c>
      <c r="B114" s="90"/>
      <c r="C114" s="91"/>
      <c r="D114" s="53">
        <f>SUM(D3:D113)</f>
        <v>146560262</v>
      </c>
      <c r="E114" s="28"/>
    </row>
  </sheetData>
  <mergeCells count="2">
    <mergeCell ref="A1:E1"/>
    <mergeCell ref="A114:C1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후원금정산보고</vt:lpstr>
      <vt:lpstr>후원금수입명세서</vt:lpstr>
      <vt:lpstr>후원금사용명세서</vt:lpstr>
      <vt:lpstr>후원금사용명세서!Print_Titles</vt:lpstr>
      <vt:lpstr>후원금수입명세서!Print_Titles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김선아</dc:creator>
  <cp:lastModifiedBy>so-young park</cp:lastModifiedBy>
  <cp:lastPrinted>2025-04-04T08:16:12Z</cp:lastPrinted>
  <dcterms:created xsi:type="dcterms:W3CDTF">2025-03-10T03:17:40Z</dcterms:created>
  <dcterms:modified xsi:type="dcterms:W3CDTF">2026-03-19T08:51:43Z</dcterms:modified>
</cp:coreProperties>
</file>